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890" windowHeight="6360" firstSheet="1" activeTab="3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9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Details'!$A$1:$O$53</definedName>
    <definedName name="_xlnm.Print_Titles" localSheetId="3">'LGC Details'!$6:$7</definedName>
  </definedNames>
  <calcPr calcId="162913"/>
</workbook>
</file>

<file path=xl/calcChain.xml><?xml version="1.0" encoding="utf-8"?>
<calcChain xmlns="http://schemas.openxmlformats.org/spreadsheetml/2006/main">
  <c r="S145" i="2" l="1"/>
  <c r="I365" i="2"/>
  <c r="G43" i="19" l="1"/>
  <c r="G42" i="19"/>
  <c r="G41" i="19"/>
  <c r="G40" i="19"/>
  <c r="G38" i="19"/>
  <c r="G37" i="19"/>
  <c r="G36" i="19"/>
  <c r="G34" i="19"/>
  <c r="G33" i="19"/>
  <c r="G32" i="19"/>
  <c r="G30" i="19"/>
  <c r="G29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4" i="19"/>
  <c r="G12" i="19"/>
  <c r="G11" i="19"/>
  <c r="G10" i="19"/>
  <c r="G9" i="19"/>
  <c r="G8" i="19"/>
  <c r="G7" i="19"/>
  <c r="E39" i="19"/>
  <c r="G39" i="19" s="1"/>
  <c r="E36" i="19"/>
  <c r="E35" i="19"/>
  <c r="G35" i="19" s="1"/>
  <c r="E34" i="19"/>
  <c r="E33" i="19"/>
  <c r="E31" i="19"/>
  <c r="G31" i="19" s="1"/>
  <c r="E28" i="19"/>
  <c r="G28" i="19" s="1"/>
  <c r="E21" i="19"/>
  <c r="E17" i="19"/>
  <c r="E15" i="19"/>
  <c r="G15" i="19" s="1"/>
  <c r="E13" i="19"/>
  <c r="E44" i="19" s="1"/>
  <c r="S27" i="2"/>
  <c r="S413" i="2"/>
  <c r="G13" i="19" l="1"/>
  <c r="E23" i="12"/>
  <c r="H23" i="12" s="1"/>
  <c r="C15" i="12"/>
  <c r="K46" i="1" l="1"/>
  <c r="C44" i="19" l="1"/>
  <c r="F44" i="19"/>
  <c r="D44" i="19"/>
  <c r="F45" i="1" l="1"/>
  <c r="J45" i="1" s="1"/>
  <c r="N45" i="1" s="1"/>
  <c r="F44" i="1"/>
  <c r="J44" i="1" s="1"/>
  <c r="N44" i="1" s="1"/>
  <c r="F43" i="1"/>
  <c r="J43" i="1" s="1"/>
  <c r="N43" i="1" s="1"/>
  <c r="F42" i="1"/>
  <c r="J42" i="1" s="1"/>
  <c r="N42" i="1" s="1"/>
  <c r="F41" i="1"/>
  <c r="J41" i="1" s="1"/>
  <c r="N41" i="1" s="1"/>
  <c r="F40" i="1"/>
  <c r="J40" i="1" s="1"/>
  <c r="N40" i="1" s="1"/>
  <c r="F39" i="1"/>
  <c r="J39" i="1" s="1"/>
  <c r="N39" i="1" s="1"/>
  <c r="F38" i="1"/>
  <c r="J38" i="1" s="1"/>
  <c r="N38" i="1" s="1"/>
  <c r="F37" i="1"/>
  <c r="J37" i="1" s="1"/>
  <c r="N37" i="1" s="1"/>
  <c r="F36" i="1"/>
  <c r="J36" i="1" s="1"/>
  <c r="N36" i="1" s="1"/>
  <c r="F35" i="1"/>
  <c r="J35" i="1" s="1"/>
  <c r="N35" i="1" s="1"/>
  <c r="F34" i="1"/>
  <c r="J34" i="1" s="1"/>
  <c r="N34" i="1" s="1"/>
  <c r="F33" i="1"/>
  <c r="J33" i="1" s="1"/>
  <c r="N33" i="1" s="1"/>
  <c r="F32" i="1"/>
  <c r="J32" i="1" s="1"/>
  <c r="N32" i="1" s="1"/>
  <c r="F31" i="1"/>
  <c r="J31" i="1" s="1"/>
  <c r="N31" i="1" s="1"/>
  <c r="F30" i="1"/>
  <c r="J30" i="1" s="1"/>
  <c r="N30" i="1" s="1"/>
  <c r="F29" i="1"/>
  <c r="J29" i="1" s="1"/>
  <c r="N29" i="1" s="1"/>
  <c r="F28" i="1"/>
  <c r="J28" i="1" s="1"/>
  <c r="N28" i="1" s="1"/>
  <c r="F27" i="1"/>
  <c r="J27" i="1" s="1"/>
  <c r="N27" i="1" s="1"/>
  <c r="F26" i="1"/>
  <c r="J26" i="1" s="1"/>
  <c r="N26" i="1" s="1"/>
  <c r="F25" i="1"/>
  <c r="J25" i="1" s="1"/>
  <c r="N25" i="1" s="1"/>
  <c r="F24" i="1"/>
  <c r="J24" i="1" s="1"/>
  <c r="N24" i="1" s="1"/>
  <c r="F23" i="1"/>
  <c r="J23" i="1" s="1"/>
  <c r="N23" i="1" s="1"/>
  <c r="F22" i="1"/>
  <c r="J22" i="1" s="1"/>
  <c r="N22" i="1" s="1"/>
  <c r="F21" i="1"/>
  <c r="J21" i="1" s="1"/>
  <c r="N21" i="1" s="1"/>
  <c r="F20" i="1"/>
  <c r="J20" i="1" s="1"/>
  <c r="N20" i="1" s="1"/>
  <c r="F19" i="1"/>
  <c r="J19" i="1" s="1"/>
  <c r="N19" i="1" s="1"/>
  <c r="F18" i="1"/>
  <c r="J18" i="1" s="1"/>
  <c r="N18" i="1" s="1"/>
  <c r="F17" i="1"/>
  <c r="J17" i="1" s="1"/>
  <c r="N17" i="1" s="1"/>
  <c r="F16" i="1"/>
  <c r="J16" i="1" s="1"/>
  <c r="N16" i="1" s="1"/>
  <c r="F15" i="1"/>
  <c r="J15" i="1" s="1"/>
  <c r="N15" i="1" s="1"/>
  <c r="F14" i="1"/>
  <c r="J14" i="1" s="1"/>
  <c r="N14" i="1" s="1"/>
  <c r="F13" i="1"/>
  <c r="J13" i="1" s="1"/>
  <c r="N13" i="1" s="1"/>
  <c r="F12" i="1"/>
  <c r="J12" i="1" s="1"/>
  <c r="N12" i="1" s="1"/>
  <c r="F11" i="1"/>
  <c r="J11" i="1" s="1"/>
  <c r="N11" i="1" s="1"/>
  <c r="F10" i="1"/>
  <c r="L46" i="1"/>
  <c r="I46" i="1"/>
  <c r="H46" i="1"/>
  <c r="G46" i="1"/>
  <c r="E46" i="1"/>
  <c r="D46" i="1"/>
  <c r="F14" i="12"/>
  <c r="F13" i="12"/>
  <c r="F12" i="12"/>
  <c r="F11" i="12"/>
  <c r="F10" i="12"/>
  <c r="F9" i="12"/>
  <c r="F8" i="12"/>
  <c r="F7" i="12"/>
  <c r="F28" i="12"/>
  <c r="E15" i="12"/>
  <c r="E27" i="12"/>
  <c r="H27" i="12" s="1"/>
  <c r="G28" i="12"/>
  <c r="D28" i="12"/>
  <c r="E26" i="12"/>
  <c r="H26" i="12" s="1"/>
  <c r="E25" i="12"/>
  <c r="H25" i="12" s="1"/>
  <c r="E24" i="12"/>
  <c r="H24" i="12" s="1"/>
  <c r="C28" i="12"/>
  <c r="M20" i="1" l="1"/>
  <c r="M36" i="1"/>
  <c r="M44" i="1"/>
  <c r="J10" i="1"/>
  <c r="N10" i="1" s="1"/>
  <c r="N46" i="1" s="1"/>
  <c r="F46" i="1"/>
  <c r="M12" i="1"/>
  <c r="M40" i="1"/>
  <c r="M16" i="1"/>
  <c r="M41" i="1"/>
  <c r="M24" i="1"/>
  <c r="M28" i="1"/>
  <c r="G44" i="19"/>
  <c r="M32" i="1"/>
  <c r="M33" i="1"/>
  <c r="M29" i="1"/>
  <c r="M14" i="1"/>
  <c r="M22" i="1"/>
  <c r="M30" i="1"/>
  <c r="M38" i="1"/>
  <c r="M37" i="1"/>
  <c r="M15" i="1"/>
  <c r="M23" i="1"/>
  <c r="M31" i="1"/>
  <c r="M39" i="1"/>
  <c r="M17" i="1"/>
  <c r="M25" i="1"/>
  <c r="M18" i="1"/>
  <c r="M42" i="1"/>
  <c r="M10" i="1"/>
  <c r="M26" i="1"/>
  <c r="M34" i="1"/>
  <c r="M11" i="1"/>
  <c r="M19" i="1"/>
  <c r="M27" i="1"/>
  <c r="M35" i="1"/>
  <c r="M43" i="1"/>
  <c r="M13" i="1"/>
  <c r="M21" i="1"/>
  <c r="M45" i="1"/>
  <c r="E28" i="12"/>
  <c r="H28" i="12" s="1"/>
  <c r="J46" i="1" l="1"/>
  <c r="M46" i="1"/>
  <c r="D15" i="12" l="1"/>
  <c r="F15" i="12" s="1"/>
  <c r="I8" i="2" l="1"/>
  <c r="S411" i="2"/>
  <c r="S410" i="2"/>
  <c r="S409" i="2"/>
  <c r="S408" i="2"/>
  <c r="S407" i="2"/>
  <c r="S406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39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1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57" i="2"/>
  <c r="S156" i="2"/>
  <c r="S155" i="2"/>
  <c r="S154" i="2"/>
  <c r="S153" i="2"/>
  <c r="S152" i="2"/>
  <c r="S150" i="2"/>
  <c r="S149" i="2"/>
  <c r="S148" i="2"/>
  <c r="S147" i="2"/>
  <c r="S14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I306" i="2"/>
  <c r="I305" i="2"/>
  <c r="I301" i="2"/>
  <c r="I297" i="2"/>
  <c r="I241" i="2"/>
  <c r="I239" i="2"/>
  <c r="I235" i="2"/>
  <c r="I231" i="2"/>
  <c r="I229" i="2"/>
  <c r="I201" i="2"/>
  <c r="I198" i="2"/>
  <c r="I197" i="2"/>
  <c r="I194" i="2"/>
  <c r="I193" i="2"/>
  <c r="I189" i="2"/>
  <c r="I186" i="2"/>
  <c r="I185" i="2"/>
  <c r="I184" i="2"/>
  <c r="I150" i="2"/>
  <c r="I149" i="2"/>
  <c r="I146" i="2"/>
  <c r="I145" i="2"/>
  <c r="I142" i="2"/>
  <c r="I141" i="2"/>
  <c r="I139" i="2"/>
  <c r="I137" i="2"/>
  <c r="I135" i="2"/>
  <c r="I134" i="2"/>
  <c r="I133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7" i="2"/>
  <c r="I304" i="2"/>
  <c r="I303" i="2"/>
  <c r="I302" i="2"/>
  <c r="I300" i="2"/>
  <c r="I299" i="2"/>
  <c r="I298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0" i="2"/>
  <c r="I238" i="2"/>
  <c r="I237" i="2"/>
  <c r="I236" i="2"/>
  <c r="I234" i="2"/>
  <c r="I233" i="2"/>
  <c r="I232" i="2"/>
  <c r="I230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0" i="2"/>
  <c r="I199" i="2"/>
  <c r="I196" i="2"/>
  <c r="I195" i="2"/>
  <c r="I192" i="2"/>
  <c r="I191" i="2"/>
  <c r="I190" i="2"/>
  <c r="I188" i="2"/>
  <c r="I187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48" i="2"/>
  <c r="I147" i="2"/>
  <c r="I144" i="2"/>
  <c r="I143" i="2"/>
  <c r="I140" i="2"/>
  <c r="I138" i="2"/>
  <c r="I136" i="2"/>
  <c r="I132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S412" i="2"/>
  <c r="S405" i="2"/>
  <c r="S390" i="2"/>
  <c r="S372" i="2"/>
  <c r="S355" i="2"/>
  <c r="S331" i="2" l="1"/>
  <c r="S307" i="2"/>
  <c r="S289" i="2"/>
  <c r="S255" i="2"/>
  <c r="S224" i="2"/>
  <c r="S205" i="2"/>
  <c r="S184" i="2"/>
  <c r="S158" i="2"/>
  <c r="S144" i="2"/>
  <c r="S123" i="2"/>
  <c r="S106" i="2"/>
  <c r="S84" i="2"/>
  <c r="S62" i="2"/>
  <c r="I388" i="2"/>
  <c r="I364" i="2"/>
  <c r="I336" i="2"/>
  <c r="I308" i="2"/>
  <c r="I296" i="2"/>
  <c r="I278" i="2"/>
  <c r="I261" i="2"/>
  <c r="I242" i="2"/>
  <c r="I228" i="2"/>
  <c r="I202" i="2"/>
  <c r="I183" i="2"/>
  <c r="I155" i="2"/>
  <c r="I131" i="2"/>
  <c r="I122" i="2"/>
  <c r="I101" i="2"/>
  <c r="I79" i="2"/>
  <c r="I25" i="2"/>
  <c r="I26" i="2" l="1"/>
  <c r="I47" i="2" l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<sst xmlns="http://schemas.openxmlformats.org/spreadsheetml/2006/main" count="1069" uniqueCount="921">
  <si>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</si>
  <si>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</si>
  <si>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</si>
  <si>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</si>
  <si>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</si>
  <si>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</si>
  <si>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</si>
  <si>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</si>
  <si>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</si>
  <si>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</si>
  <si>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</si>
  <si>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</si>
  <si>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</si>
  <si>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</si>
  <si>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</si>
  <si>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</si>
  <si>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</si>
  <si>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</si>
  <si>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</si>
  <si>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</si>
  <si>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</si>
  <si>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</si>
  <si>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</si>
  <si>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</si>
  <si>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</si>
  <si>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GROSS STATUTORY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</si>
  <si>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</si>
  <si>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</si>
  <si>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</si>
  <si>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</si>
  <si>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</si>
  <si>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</si>
  <si>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</si>
  <si>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</si>
  <si>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</si>
  <si>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</si>
  <si>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</si>
  <si>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</si>
  <si>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</si>
  <si>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</si>
  <si>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</si>
  <si>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</si>
  <si>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</si>
  <si>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</si>
  <si>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</si>
  <si>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</si>
  <si>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</si>
  <si>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</si>
  <si>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</si>
  <si>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</si>
  <si>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</si>
  <si>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</si>
  <si>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</si>
  <si>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</si>
  <si>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</si>
  <si>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</si>
  <si>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</si>
  <si>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</si>
  <si>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</si>
  <si>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</si>
  <si>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</si>
  <si>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</si>
  <si>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</si>
  <si>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</si>
  <si>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</si>
  <si>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</si>
  <si>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</si>
  <si>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</si>
  <si>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</si>
  <si>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</si>
  <si>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</si>
  <si>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</si>
  <si>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</si>
  <si>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</si>
  <si>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</si>
  <si>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</si>
  <si>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</si>
  <si>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</si>
  <si>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</si>
  <si>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</si>
  <si>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</si>
  <si>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</si>
  <si>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</si>
  <si>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</si>
  <si>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</si>
  <si>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</si>
  <si>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</si>
  <si>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</si>
  <si>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</si>
  <si>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</si>
  <si>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</si>
  <si>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</si>
  <si>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</si>
  <si>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</si>
  <si>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</si>
  <si>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</si>
  <si>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</si>
  <si>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</si>
  <si>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</si>
  <si>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</si>
  <si>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</si>
  <si>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</si>
  <si>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</si>
  <si>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</si>
  <si>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</si>
  <si>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</si>
  <si>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</si>
  <si>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</si>
  <si>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</si>
  <si>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</si>
  <si>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</si>
  <si>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</si>
  <si>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</si>
  <si>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</si>
  <si>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</si>
  <si>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</si>
  <si>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</si>
  <si>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</si>
  <si>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</si>
  <si>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</si>
  <si>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</si>
  <si>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</si>
  <si>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</si>
  <si>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</si>
  <si>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</si>
  <si>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</si>
  <si>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</si>
  <si>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</si>
  <si>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</si>
  <si>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</si>
  <si>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</si>
  <si>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</si>
  <si>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</si>
  <si>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</si>
  <si>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</si>
  <si>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</si>
  <si>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</si>
  <si>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</si>
  <si>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</si>
  <si>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</si>
  <si>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</si>
  <si>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</si>
  <si>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</si>
  <si>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</si>
  <si>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</si>
  <si>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</si>
  <si>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</si>
  <si>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</si>
  <si>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</si>
  <si>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</si>
  <si>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</si>
  <si>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</si>
  <si>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</si>
  <si>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</si>
  <si>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</si>
  <si>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</si>
  <si>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</si>
  <si>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</si>
  <si>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</si>
  <si>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</si>
  <si>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</si>
  <si>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</si>
  <si>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</si>
  <si>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</si>
  <si>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</si>
  <si>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</si>
  <si>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</si>
  <si>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</si>
  <si>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</si>
  <si>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</si>
  <si>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</si>
  <si>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</si>
  <si>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</si>
  <si>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</si>
  <si>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</si>
  <si>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</si>
  <si>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</si>
  <si>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</si>
  <si>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</si>
  <si>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</si>
  <si>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</si>
  <si>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</si>
  <si>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</si>
  <si>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</si>
  <si>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</si>
  <si>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</si>
  <si>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</si>
  <si>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</si>
  <si>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</si>
  <si>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</si>
  <si>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</si>
  <si>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</si>
  <si>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</si>
  <si>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</si>
  <si>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</si>
  <si>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</si>
  <si>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</si>
  <si>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</si>
  <si>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</si>
  <si>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</si>
  <si>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</si>
  <si>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</si>
  <si>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</si>
  <si>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</si>
  <si>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</si>
  <si>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</si>
  <si>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</si>
  <si>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</si>
  <si>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</si>
  <si>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</si>
  <si>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</si>
  <si>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</si>
  <si>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</si>
  <si>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</si>
  <si>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</si>
  <si>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</si>
  <si>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</si>
  <si>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</si>
  <si>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</si>
  <si>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</si>
  <si>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</si>
  <si>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</si>
  <si>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</si>
  <si>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</si>
  <si>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</si>
  <si>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</si>
  <si>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</si>
  <si>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</si>
  <si>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</si>
  <si>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</si>
  <si>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</si>
  <si>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</si>
  <si>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</si>
  <si>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</si>
  <si>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</si>
  <si>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</si>
  <si>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</si>
  <si>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</si>
  <si>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</si>
  <si>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</si>
  <si>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</si>
  <si>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</si>
  <si>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</si>
  <si>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</si>
  <si>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</si>
  <si>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</si>
  <si>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</si>
  <si>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</si>
  <si>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</si>
  <si>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</si>
  <si>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</si>
  <si>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</si>
  <si>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</si>
  <si>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</si>
  <si>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</si>
  <si>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</si>
  <si>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</si>
  <si>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</si>
  <si>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</si>
  <si>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</si>
  <si>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</si>
  <si>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</si>
  <si>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</si>
  <si>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</si>
  <si>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</si>
  <si>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</si>
  <si>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</si>
  <si>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</si>
  <si>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</si>
  <si>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</si>
  <si>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</si>
  <si>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</si>
  <si>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</si>
  <si>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</si>
  <si>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</si>
  <si>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</si>
  <si>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</si>
  <si>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</si>
  <si>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</si>
  <si>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</si>
  <si>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</si>
  <si>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</si>
  <si>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</si>
  <si>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</si>
  <si>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</si>
  <si>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</si>
  <si>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</si>
  <si>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</si>
  <si>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</si>
  <si>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</si>
  <si>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</si>
  <si>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</si>
  <si>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</si>
  <si>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</si>
  <si>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</si>
  <si>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</si>
  <si>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</si>
  <si>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</si>
  <si>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</si>
  <si>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</si>
  <si>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</si>
  <si>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</si>
  <si>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</si>
  <si>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</si>
  <si>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</si>
  <si>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</si>
  <si>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</si>
  <si>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</si>
  <si>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</si>
  <si>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</si>
  <si>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</si>
  <si>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</si>
  <si>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</si>
  <si>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</si>
  <si>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</si>
  <si>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</si>
  <si>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</si>
  <si>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</si>
  <si>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</si>
  <si>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</si>
  <si>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</si>
  <si>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</si>
  <si>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</si>
  <si>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</si>
  <si>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</si>
  <si>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</si>
  <si>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</si>
  <si>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</si>
  <si>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</si>
  <si>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</si>
  <si>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</si>
  <si>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</si>
  <si>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</si>
  <si>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</si>
  <si>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</si>
  <si>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</si>
  <si>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</si>
  <si>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</si>
  <si>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</si>
  <si>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</si>
  <si>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</si>
  <si>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</si>
  <si>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</si>
  <si>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</si>
  <si>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</si>
  <si>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</si>
  <si>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</si>
  <si>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</si>
  <si>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</si>
  <si>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</si>
  <si>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</si>
  <si>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</si>
  <si>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</si>
  <si>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</si>
  <si>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</si>
  <si>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</si>
  <si>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</si>
  <si>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</si>
  <si>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</si>
  <si>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</si>
  <si>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</si>
  <si>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</si>
  <si>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</si>
  <si>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</si>
  <si>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</si>
  <si>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</si>
  <si>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</si>
  <si>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</si>
  <si>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</si>
  <si>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</si>
  <si>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</si>
  <si>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</si>
  <si>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</si>
  <si>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</si>
  <si>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</si>
  <si>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</si>
  <si>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</si>
  <si>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</si>
  <si>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</si>
  <si>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</si>
  <si>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</si>
  <si>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</si>
  <si>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</si>
  <si>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</si>
  <si>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</si>
  <si>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</si>
  <si>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</si>
  <si>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</si>
  <si>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</si>
  <si>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</si>
  <si>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</si>
  <si>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</si>
  <si>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</si>
  <si>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</si>
  <si>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</si>
  <si>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</si>
  <si>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</si>
  <si>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</si>
  <si>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</si>
  <si>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</si>
  <si>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</si>
  <si>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</si>
  <si>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</si>
  <si>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</si>
  <si>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</si>
  <si>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</si>
  <si>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</si>
  <si>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</si>
  <si>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</si>
  <si>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</si>
  <si>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</si>
  <si>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</si>
  <si>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</si>
  <si>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</si>
  <si>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</si>
  <si>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</si>
  <si>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</si>
  <si>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</si>
  <si>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</si>
  <si>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</si>
  <si>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</si>
  <si>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</si>
  <si>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</si>
  <si>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</si>
  <si>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</si>
  <si>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</si>
  <si>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</si>
  <si>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</si>
  <si>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</si>
  <si>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</si>
  <si>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</si>
  <si>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</si>
  <si>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</si>
  <si>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</si>
  <si>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</si>
  <si>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</si>
  <si>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</si>
  <si>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</si>
  <si>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</si>
  <si>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</si>
  <si>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</si>
  <si>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</si>
  <si>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</si>
  <si>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</si>
  <si>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</si>
  <si>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</si>
  <si>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</si>
  <si>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</si>
  <si>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</si>
  <si>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</si>
  <si>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</si>
  <si>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</si>
  <si>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</si>
  <si>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</si>
  <si>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</si>
  <si>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</si>
  <si>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</si>
  <si>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</si>
  <si>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</si>
  <si>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</si>
  <si>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</si>
  <si>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</si>
  <si>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</si>
  <si>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</si>
  <si>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</si>
  <si>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</si>
  <si>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</si>
  <si>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</si>
  <si>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</si>
  <si>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</si>
  <si>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</si>
  <si>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</si>
  <si>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</si>
  <si>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</si>
  <si>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</si>
  <si>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</si>
  <si>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</si>
  <si>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</si>
  <si>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</si>
  <si>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</si>
  <si>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</si>
  <si>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</si>
  <si>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</si>
  <si>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</si>
  <si>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</si>
  <si>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</si>
  <si>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</si>
  <si>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</si>
  <si>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</si>
  <si>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</si>
  <si>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</si>
  <si>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</si>
  <si>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</si>
  <si>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</si>
  <si>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</si>
  <si>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</si>
  <si>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</si>
  <si>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</si>
  <si>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</si>
  <si>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</si>
  <si>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</si>
  <si>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</si>
  <si>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</si>
  <si>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</si>
  <si>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</si>
  <si>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</si>
  <si>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</si>
  <si>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</si>
  <si>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</si>
  <si>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</si>
  <si>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</si>
  <si>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</si>
  <si>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</si>
  <si>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</si>
  <si>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</si>
  <si>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</si>
  <si>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</si>
  <si>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</si>
  <si>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</si>
  <si>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</si>
  <si>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</si>
  <si>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</si>
  <si>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</si>
  <si>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</si>
  <si>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</si>
  <si>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</si>
  <si>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</si>
  <si>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</si>
  <si>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</si>
  <si>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</si>
  <si>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</si>
  <si>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</si>
  <si>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</si>
  <si>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</si>
  <si>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</si>
  <si>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</si>
  <si>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</si>
  <si>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</si>
  <si>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</si>
  <si>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</si>
  <si>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</si>
  <si>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</si>
  <si>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</si>
  <si>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</si>
  <si>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</si>
  <si>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</si>
  <si>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</si>
  <si>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</si>
  <si>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</si>
  <si>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</si>
  <si>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</si>
  <si>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</si>
  <si>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</si>
  <si>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</si>
  <si>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</si>
  <si>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</si>
  <si>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</si>
  <si>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</si>
  <si>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</si>
  <si>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</si>
  <si>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</si>
  <si>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</si>
  <si>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</si>
  <si>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</si>
  <si>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</si>
  <si>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</si>
  <si>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</si>
  <si>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</si>
  <si>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</si>
  <si>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</si>
  <si>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</si>
  <si>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</si>
  <si>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</si>
  <si>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</si>
  <si>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</si>
  <si>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</si>
  <si>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</si>
  <si>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</si>
  <si>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</si>
  <si>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</si>
  <si>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</si>
  <si>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</si>
  <si>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</si>
  <si>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</si>
  <si>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</si>
  <si>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</si>
  <si>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</si>
  <si>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</si>
  <si>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</si>
  <si>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</si>
  <si>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</si>
  <si>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</si>
  <si>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</si>
  <si>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</si>
  <si>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</si>
  <si>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</si>
  <si>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</si>
  <si>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</si>
  <si>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</si>
  <si>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</si>
  <si>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</si>
  <si>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</si>
  <si>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</si>
  <si>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</si>
  <si>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</si>
  <si>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</si>
  <si>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</si>
  <si>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</si>
  <si>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</si>
  <si>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</si>
  <si>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</si>
  <si>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</si>
  <si>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</si>
  <si>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</si>
  <si>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</si>
  <si>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</si>
  <si>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</si>
  <si>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</si>
  <si>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</si>
  <si>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</si>
  <si>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</si>
  <si>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</si>
  <si>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</si>
  <si>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</si>
  <si>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</si>
  <si>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</si>
  <si>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</si>
  <si>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</si>
  <si>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</si>
  <si>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</si>
  <si>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</si>
  <si>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</si>
  <si>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</si>
  <si>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</si>
  <si>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</si>
  <si>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</si>
  <si>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</si>
  <si>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</si>
  <si>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</si>
  <si>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</si>
  <si>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</si>
  <si>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</si>
  <si>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</si>
  <si>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</si>
  <si>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</si>
  <si>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</si>
  <si>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</si>
  <si>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</si>
  <si>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</si>
  <si>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</si>
  <si>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</si>
  <si>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</si>
  <si>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</si>
  <si>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</si>
  <si>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</si>
  <si>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</si>
  <si>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</si>
  <si>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</si>
  <si>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</si>
  <si>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</si>
  <si>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</si>
  <si>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</si>
  <si>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</si>
  <si>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</si>
  <si>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</si>
  <si>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</si>
  <si>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</si>
  <si>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</si>
  <si>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</si>
  <si>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</si>
  <si>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</si>
  <si>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</si>
  <si>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</si>
  <si>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</si>
  <si>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</si>
  <si>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</si>
  <si>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</si>
  <si>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</si>
  <si>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</si>
  <si>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</si>
  <si>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</si>
  <si>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</si>
  <si>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</si>
  <si>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</si>
  <si>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</si>
  <si>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</si>
  <si>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</si>
  <si>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</si>
  <si>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</si>
  <si>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</si>
  <si>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</si>
  <si>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</si>
  <si>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</si>
  <si>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</si>
  <si>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</si>
  <si>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</si>
  <si>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</si>
  <si>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</si>
  <si>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</si>
  <si>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</si>
  <si>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</si>
  <si>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</si>
  <si>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</si>
  <si>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</si>
  <si>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</si>
  <si>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</si>
  <si>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</si>
  <si>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</si>
  <si>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</si>
  <si>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</si>
  <si>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</si>
  <si>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</si>
  <si>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</si>
  <si>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</si>
  <si>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</si>
  <si>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</si>
  <si>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</si>
  <si>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</si>
  <si>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</si>
  <si>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</si>
  <si>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</si>
  <si>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</si>
  <si>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</si>
  <si>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</si>
  <si>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</si>
  <si>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</si>
  <si>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</si>
  <si>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</si>
  <si>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</si>
  <si>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</si>
  <si>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</si>
  <si>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</si>
  <si>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</si>
  <si>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</si>
  <si>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</si>
  <si>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</si>
  <si>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</si>
  <si>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</si>
  <si>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</si>
  <si>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</si>
  <si>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</si>
  <si>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</si>
  <si>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</si>
  <si>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</si>
  <si>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</si>
  <si>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</si>
  <si>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</si>
  <si>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</si>
  <si>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</si>
  <si>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</si>
  <si>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</si>
  <si>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</si>
  <si>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</si>
  <si>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</si>
  <si>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</si>
  <si>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</si>
  <si>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</si>
  <si>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</si>
  <si>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</si>
  <si>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</si>
  <si>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</si>
  <si>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</si>
  <si>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</si>
  <si>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</si>
  <si>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</si>
  <si>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</si>
  <si>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</si>
  <si>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</si>
  <si>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</si>
  <si>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</si>
  <si>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</si>
  <si>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</si>
  <si>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</si>
  <si>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</si>
  <si>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</si>
  <si>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</si>
  <si>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</si>
  <si>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</si>
  <si>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</si>
  <si>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</si>
  <si>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</si>
  <si>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</si>
  <si>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</si>
  <si>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</si>
  <si>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</si>
  <si>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</si>
  <si>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</si>
  <si>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</si>
  <si>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</si>
  <si>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</si>
  <si>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</si>
  <si>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</si>
  <si>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</si>
  <si>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</si>
  <si>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</si>
  <si>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</si>
  <si>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</si>
  <si>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</si>
  <si>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</si>
  <si>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</si>
  <si>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</si>
  <si>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</si>
  <si>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</si>
  <si>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</si>
  <si>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</si>
  <si>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</si>
  <si>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</si>
  <si>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</si>
  <si>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</si>
  <si>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</si>
  <si>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</si>
  <si>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</si>
  <si>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</si>
  <si>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</si>
  <si>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</si>
  <si>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</si>
  <si>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</si>
  <si>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</si>
  <si>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</si>
  <si>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</si>
  <si>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</si>
  <si>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</si>
  <si>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</si>
  <si>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</si>
  <si>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</si>
  <si>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</si>
  <si>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</si>
  <si>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</si>
  <si>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</si>
  <si>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</si>
  <si>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</si>
  <si>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</si>
  <si>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</si>
  <si>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</si>
  <si>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</si>
  <si>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</si>
  <si>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</si>
  <si>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</si>
  <si>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</si>
  <si>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</si>
  <si>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</si>
  <si>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</si>
  <si>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</si>
  <si>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</si>
  <si>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</si>
  <si>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</si>
  <si>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</si>
  <si>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</si>
  <si>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</si>
  <si>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</si>
  <si>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</si>
  <si>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</si>
  <si>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</si>
  <si>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</si>
  <si>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</si>
  <si>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</si>
  <si>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</si>
  <si>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</si>
  <si>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</si>
  <si>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</si>
  <si>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</si>
  <si>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</si>
  <si>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</si>
  <si>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</si>
  <si>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</si>
  <si>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</si>
  <si>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</si>
  <si>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</si>
  <si>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</si>
  <si>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</si>
  <si>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</si>
  <si>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</si>
  <si>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</si>
  <si>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</si>
  <si>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</si>
  <si>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</si>
  <si>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</si>
  <si>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</si>
  <si>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</si>
  <si>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</si>
  <si>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13=6+11+12</t>
  </si>
  <si>
    <t>14=10+11+12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</si>
  <si>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</si>
  <si>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</si>
  <si>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</si>
  <si>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</si>
  <si>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</si>
  <si>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</si>
  <si>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</si>
  <si>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</si>
  <si>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</si>
  <si>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</si>
  <si>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</si>
  <si>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</si>
  <si>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</si>
  <si>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</si>
  <si>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</si>
  <si>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</si>
  <si>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</si>
  <si>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</si>
  <si>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</si>
  <si>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</si>
  <si>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</si>
  <si>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STATES</t>
  </si>
  <si>
    <t>Summary of Gross Revenue Allocation by Federation Account Allocation Committee for the Month of September, 2017 Shared in October, 2017</t>
  </si>
  <si>
    <t>FIRS Refund</t>
  </si>
  <si>
    <t>Office of the Accountant-General of the Federation</t>
  </si>
  <si>
    <r>
      <t xml:space="preserve">Distribution of </t>
    </r>
    <r>
      <rPr>
        <b/>
        <sz val="14"/>
        <color indexed="8"/>
        <rFont val="Calibri"/>
        <family val="2"/>
      </rPr>
      <t>₦</t>
    </r>
    <r>
      <rPr>
        <b/>
        <sz val="14"/>
        <color indexed="8"/>
        <rFont val="Times New Roman"/>
        <family val="1"/>
      </rPr>
      <t>50.806B From FOREX Equalisation Account</t>
    </r>
  </si>
  <si>
    <t>Distribution of Revenue Allocation to FGN by Federation Account Allocation Committee for the Month of September, 2017 Shared in October, 2017</t>
  </si>
  <si>
    <r>
      <t xml:space="preserve">Distribution of </t>
    </r>
    <r>
      <rPr>
        <b/>
        <sz val="12"/>
        <color indexed="8"/>
        <rFont val="Calibri"/>
        <family val="2"/>
      </rPr>
      <t>₦</t>
    </r>
    <r>
      <rPr>
        <b/>
        <sz val="12"/>
        <color indexed="8"/>
        <rFont val="Times New Roman"/>
        <family val="1"/>
      </rPr>
      <t>50.806B From FOREX Equalisation Account</t>
    </r>
  </si>
  <si>
    <t>Distribution of Revenue Allocation to State Governments by Federation Account Allocation Committee for the month of September,2017 Shared in October, 2017</t>
  </si>
  <si>
    <t>Distribution of ₦50.806B From FOREX Equalisation Account</t>
  </si>
  <si>
    <t>S/N</t>
  </si>
  <si>
    <t>DEDUCTIONS</t>
  </si>
  <si>
    <t xml:space="preserve"> VAT ALLOCATION</t>
  </si>
  <si>
    <t>NET ALLOCATION</t>
  </si>
  <si>
    <t>Total LGCs</t>
  </si>
  <si>
    <t>Summary of Distribution of Revenue Allocation to Local Government Councils by Federation Account Allocation Committee for the month of September, 2017 Shared in October, 2017</t>
  </si>
  <si>
    <t>7 ( 4 + 5 +6)</t>
  </si>
  <si>
    <t>7=(3+4+5 + 6)</t>
  </si>
  <si>
    <t>Distribution of Revenue Allocation to Local Government Councils by Federation Account Allocation Committee for the Month of September, 2017 Shared in October,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</si>
</sst>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  <numFmt numFmtId="166" formatCode="_(* #,##0_);_(* \(#,##0\);_(* &quot;-&quot;??_);_(@_)"/>
    <numFmt numFmtId="167" formatCode="_(* #,##0.00_);_(* \(#,##0.00\);_(* &quot;-&quot;_);_(@_)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20"/>
      <name val="Arial"/>
      <family val="2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18"/>
      <name val="Times New Roman"/>
      <family val="1"/>
    </font>
    <font>
      <i/>
      <sz val="14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9" fillId="0" borderId="0"/>
  </cellStyleXfs>
  <cellXfs count="16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0" fontId="2" fillId="0" borderId="0" xfId="0" applyFont="1"/>
    <xf numFmtId="0" fontId="7" fillId="0" borderId="0" xfId="0" applyFont="1"/>
    <xf numFmtId="0" fontId="2" fillId="0" borderId="6" xfId="0" applyFont="1" applyFill="1" applyBorder="1" applyAlignment="1">
      <alignment vertical="center"/>
    </xf>
    <xf numFmtId="0" fontId="8" fillId="0" borderId="0" xfId="0" applyFont="1" applyFill="1" applyBorder="1"/>
    <xf numFmtId="0" fontId="4" fillId="0" borderId="0" xfId="0" applyFont="1" applyAlignment="1">
      <alignment horizontal="center"/>
    </xf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/>
    <xf numFmtId="0" fontId="11" fillId="0" borderId="0" xfId="0" applyFont="1" applyBorder="1" applyAlignment="1"/>
    <xf numFmtId="0" fontId="4" fillId="0" borderId="0" xfId="0" applyFont="1" applyAlignment="1">
      <alignment horizontal="center"/>
    </xf>
    <xf numFmtId="43" fontId="13" fillId="0" borderId="1" xfId="1" applyFont="1" applyFill="1" applyBorder="1" applyAlignment="1">
      <alignment horizontal="right" wrapText="1"/>
    </xf>
    <xf numFmtId="43" fontId="16" fillId="0" borderId="1" xfId="1" applyFont="1" applyFill="1" applyBorder="1" applyAlignment="1">
      <alignment horizontal="right" wrapText="1"/>
    </xf>
    <xf numFmtId="43" fontId="17" fillId="0" borderId="1" xfId="1" applyFont="1" applyFill="1" applyBorder="1" applyAlignment="1">
      <alignment horizontal="right" wrapText="1"/>
    </xf>
    <xf numFmtId="0" fontId="19" fillId="0" borderId="0" xfId="0" applyFont="1"/>
    <xf numFmtId="0" fontId="21" fillId="0" borderId="0" xfId="0" applyFont="1" applyAlignment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/>
    <xf numFmtId="0" fontId="22" fillId="0" borderId="11" xfId="0" applyFont="1" applyBorder="1" applyAlignment="1">
      <alignment vertical="center"/>
    </xf>
    <xf numFmtId="0" fontId="19" fillId="0" borderId="0" xfId="0" applyFont="1" applyBorder="1"/>
    <xf numFmtId="0" fontId="22" fillId="0" borderId="3" xfId="0" applyFont="1" applyBorder="1" applyAlignment="1">
      <alignment vertic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7" fillId="4" borderId="8" xfId="2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2" fillId="0" borderId="5" xfId="0" quotePrefix="1" applyFont="1" applyBorder="1" applyAlignment="1">
      <alignment horizontal="center"/>
    </xf>
    <xf numFmtId="0" fontId="22" fillId="0" borderId="1" xfId="0" quotePrefix="1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3" fillId="0" borderId="1" xfId="0" applyFont="1" applyBorder="1"/>
    <xf numFmtId="43" fontId="22" fillId="0" borderId="0" xfId="1" applyFont="1" applyBorder="1" applyAlignment="1"/>
    <xf numFmtId="43" fontId="22" fillId="0" borderId="0" xfId="1" applyFont="1" applyBorder="1" applyAlignment="1">
      <alignment horizontal="center"/>
    </xf>
    <xf numFmtId="0" fontId="23" fillId="0" borderId="1" xfId="0" applyFont="1" applyBorder="1" applyAlignment="1">
      <alignment wrapText="1"/>
    </xf>
    <xf numFmtId="0" fontId="24" fillId="0" borderId="0" xfId="0" applyFont="1"/>
    <xf numFmtId="164" fontId="24" fillId="0" borderId="0" xfId="0" applyNumberFormat="1" applyFont="1" applyAlignment="1">
      <alignment horizontal="right"/>
    </xf>
    <xf numFmtId="165" fontId="12" fillId="0" borderId="12" xfId="3" applyNumberFormat="1" applyFont="1" applyFill="1" applyBorder="1" applyAlignment="1">
      <alignment horizontal="right" wrapText="1"/>
    </xf>
    <xf numFmtId="43" fontId="22" fillId="0" borderId="0" xfId="1" applyFont="1" applyAlignment="1">
      <alignment horizontal="center"/>
    </xf>
    <xf numFmtId="164" fontId="22" fillId="0" borderId="0" xfId="0" applyNumberFormat="1" applyFont="1" applyAlignment="1">
      <alignment horizontal="right"/>
    </xf>
    <xf numFmtId="0" fontId="25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19" fillId="0" borderId="1" xfId="0" applyFont="1" applyBorder="1"/>
    <xf numFmtId="0" fontId="25" fillId="0" borderId="0" xfId="0" quotePrefix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/>
    <xf numFmtId="43" fontId="15" fillId="0" borderId="6" xfId="1" applyFont="1" applyBorder="1"/>
    <xf numFmtId="43" fontId="15" fillId="0" borderId="1" xfId="1" applyFont="1" applyBorder="1"/>
    <xf numFmtId="43" fontId="15" fillId="0" borderId="0" xfId="1" applyFont="1" applyBorder="1"/>
    <xf numFmtId="43" fontId="19" fillId="0" borderId="0" xfId="0" applyNumberFormat="1" applyFont="1" applyBorder="1"/>
    <xf numFmtId="0" fontId="23" fillId="0" borderId="5" xfId="0" applyFont="1" applyBorder="1" applyAlignment="1"/>
    <xf numFmtId="43" fontId="23" fillId="0" borderId="0" xfId="1" applyFont="1" applyBorder="1"/>
    <xf numFmtId="43" fontId="19" fillId="0" borderId="0" xfId="0" applyNumberFormat="1" applyFont="1"/>
    <xf numFmtId="0" fontId="19" fillId="0" borderId="0" xfId="0" applyFont="1" applyFill="1"/>
    <xf numFmtId="0" fontId="19" fillId="0" borderId="0" xfId="0" applyFont="1" applyAlignment="1">
      <alignment horizontal="right"/>
    </xf>
    <xf numFmtId="164" fontId="19" fillId="0" borderId="0" xfId="0" applyNumberFormat="1" applyFont="1" applyBorder="1"/>
    <xf numFmtId="0" fontId="27" fillId="0" borderId="0" xfId="0" applyFont="1" applyFill="1" applyBorder="1"/>
    <xf numFmtId="164" fontId="19" fillId="0" borderId="0" xfId="0" applyNumberFormat="1" applyFont="1"/>
    <xf numFmtId="0" fontId="25" fillId="0" borderId="0" xfId="0" applyFont="1"/>
    <xf numFmtId="43" fontId="13" fillId="0" borderId="1" xfId="1" applyFont="1" applyFill="1" applyBorder="1" applyAlignment="1">
      <alignment horizontal="center" wrapText="1"/>
    </xf>
    <xf numFmtId="43" fontId="13" fillId="0" borderId="1" xfId="1" applyFont="1" applyFill="1" applyBorder="1" applyAlignment="1">
      <alignment horizontal="left" wrapText="1"/>
    </xf>
    <xf numFmtId="43" fontId="14" fillId="0" borderId="1" xfId="1" applyFont="1" applyFill="1" applyBorder="1" applyAlignment="1">
      <alignment horizontal="center" wrapText="1"/>
    </xf>
    <xf numFmtId="43" fontId="24" fillId="0" borderId="1" xfId="1" applyFont="1" applyBorder="1"/>
    <xf numFmtId="43" fontId="22" fillId="0" borderId="13" xfId="1" applyFont="1" applyBorder="1"/>
    <xf numFmtId="0" fontId="23" fillId="0" borderId="1" xfId="0" applyFont="1" applyBorder="1" applyAlignment="1">
      <alignment horizontal="center" wrapText="1"/>
    </xf>
    <xf numFmtId="0" fontId="23" fillId="0" borderId="7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2" fillId="0" borderId="0" xfId="0" applyFont="1" applyBorder="1" applyAlignment="1"/>
    <xf numFmtId="0" fontId="16" fillId="4" borderId="8" xfId="2" applyFont="1" applyFill="1" applyBorder="1" applyAlignment="1">
      <alignment horizontal="center" wrapText="1"/>
    </xf>
    <xf numFmtId="43" fontId="15" fillId="0" borderId="0" xfId="1" applyFont="1" applyFill="1" applyBorder="1" applyAlignment="1"/>
    <xf numFmtId="43" fontId="23" fillId="0" borderId="0" xfId="1" applyFont="1" applyFill="1" applyBorder="1" applyAlignment="1"/>
    <xf numFmtId="43" fontId="24" fillId="0" borderId="6" xfId="1" applyFont="1" applyBorder="1"/>
    <xf numFmtId="164" fontId="24" fillId="0" borderId="0" xfId="0" applyNumberFormat="1" applyFont="1"/>
    <xf numFmtId="43" fontId="22" fillId="0" borderId="14" xfId="1" applyFont="1" applyBorder="1"/>
    <xf numFmtId="166" fontId="0" fillId="0" borderId="0" xfId="1" applyNumberFormat="1" applyFont="1"/>
    <xf numFmtId="0" fontId="33" fillId="0" borderId="1" xfId="0" applyFont="1" applyBorder="1"/>
    <xf numFmtId="0" fontId="33" fillId="0" borderId="1" xfId="0" applyFont="1" applyBorder="1" applyAlignment="1">
      <alignment horizontal="center"/>
    </xf>
    <xf numFmtId="43" fontId="15" fillId="0" borderId="1" xfId="0" applyNumberFormat="1" applyFont="1" applyBorder="1"/>
    <xf numFmtId="43" fontId="23" fillId="0" borderId="1" xfId="0" applyNumberFormat="1" applyFont="1" applyBorder="1"/>
    <xf numFmtId="0" fontId="33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167" fontId="13" fillId="0" borderId="1" xfId="1" applyNumberFormat="1" applyFont="1" applyFill="1" applyBorder="1" applyAlignment="1">
      <alignment horizontal="left" wrapText="1"/>
    </xf>
    <xf numFmtId="43" fontId="24" fillId="0" borderId="1" xfId="0" applyNumberFormat="1" applyFont="1" applyBorder="1"/>
    <xf numFmtId="4" fontId="24" fillId="0" borderId="1" xfId="0" applyNumberFormat="1" applyFont="1" applyBorder="1"/>
    <xf numFmtId="0" fontId="35" fillId="0" borderId="1" xfId="0" applyFont="1" applyBorder="1" applyAlignment="1">
      <alignment horizontal="center"/>
    </xf>
    <xf numFmtId="4" fontId="22" fillId="0" borderId="1" xfId="0" applyNumberFormat="1" applyFont="1" applyBorder="1"/>
    <xf numFmtId="43" fontId="22" fillId="0" borderId="1" xfId="0" applyNumberFormat="1" applyFont="1" applyBorder="1"/>
    <xf numFmtId="0" fontId="36" fillId="0" borderId="1" xfId="0" applyFont="1" applyBorder="1"/>
    <xf numFmtId="0" fontId="37" fillId="0" borderId="1" xfId="0" applyFont="1" applyBorder="1"/>
    <xf numFmtId="0" fontId="38" fillId="0" borderId="1" xfId="0" applyFont="1" applyBorder="1"/>
    <xf numFmtId="0" fontId="25" fillId="0" borderId="1" xfId="0" applyFont="1" applyBorder="1" applyAlignment="1">
      <alignment horizontal="center" wrapText="1"/>
    </xf>
    <xf numFmtId="0" fontId="25" fillId="0" borderId="1" xfId="0" quotePrefix="1" applyFont="1" applyBorder="1" applyAlignment="1">
      <alignment horizontal="center"/>
    </xf>
    <xf numFmtId="0" fontId="25" fillId="0" borderId="2" xfId="0" quotePrefix="1" applyFont="1" applyBorder="1" applyAlignment="1">
      <alignment horizontal="center"/>
    </xf>
    <xf numFmtId="39" fontId="19" fillId="0" borderId="1" xfId="0" applyNumberFormat="1" applyFont="1" applyBorder="1"/>
    <xf numFmtId="37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0" fontId="15" fillId="0" borderId="1" xfId="0" applyNumberFormat="1" applyFont="1" applyBorder="1"/>
    <xf numFmtId="43" fontId="14" fillId="0" borderId="1" xfId="1" applyFont="1" applyFill="1" applyBorder="1" applyAlignment="1">
      <alignment horizontal="right" wrapText="1"/>
    </xf>
    <xf numFmtId="43" fontId="23" fillId="0" borderId="2" xfId="0" applyNumberFormat="1" applyFont="1" applyBorder="1"/>
    <xf numFmtId="43" fontId="15" fillId="0" borderId="2" xfId="1" applyFont="1" applyBorder="1"/>
    <xf numFmtId="43" fontId="23" fillId="0" borderId="4" xfId="1" applyFont="1" applyBorder="1"/>
    <xf numFmtId="43" fontId="23" fillId="0" borderId="15" xfId="1" applyFont="1" applyBorder="1"/>
    <xf numFmtId="0" fontId="39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4" fontId="0" fillId="0" borderId="0" xfId="0" applyNumberFormat="1"/>
    <xf numFmtId="43" fontId="1" fillId="0" borderId="1" xfId="0" applyNumberFormat="1" applyFont="1" applyBorder="1"/>
    <xf numFmtId="0" fontId="1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23" fillId="0" borderId="5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 wrapText="1"/>
    </xf>
    <xf numFmtId="0" fontId="34" fillId="0" borderId="10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_FG_1" xfId="3"/>
    <cellStyle name="Normal_TOTAL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11</v>
      </c>
      <c r="C1">
        <f ca="1">YEAR(NOW())</f>
        <v>2017</v>
      </c>
    </row>
    <row r="2" spans="1:8" ht="23.1" customHeight="1" x14ac:dyDescent="0.2"/>
    <row r="3" spans="1:8" ht="23.1" customHeight="1" x14ac:dyDescent="0.2">
      <c r="B3" t="s">
        <v>799</v>
      </c>
      <c r="F3" t="s">
        <v>800</v>
      </c>
    </row>
    <row r="4" spans="1:8" ht="23.1" customHeight="1" x14ac:dyDescent="0.2">
      <c r="B4" t="s">
        <v>796</v>
      </c>
      <c r="C4" t="s">
        <v>797</v>
      </c>
      <c r="D4" t="s">
        <v>798</v>
      </c>
      <c r="F4" t="s">
        <v>796</v>
      </c>
      <c r="G4" t="s">
        <v>797</v>
      </c>
      <c r="H4" t="s">
        <v>798</v>
      </c>
    </row>
    <row r="5" spans="1:8" ht="23.1" customHeight="1" x14ac:dyDescent="0.2">
      <c r="B5" s="26" t="e">
        <f>IF(G5=1,F5-1,F5)</f>
        <v>#REF!</v>
      </c>
      <c r="C5" s="26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28" t="e">
        <f>LOOKUP(C5,A8:B19)</f>
        <v>#REF!</v>
      </c>
      <c r="F6" s="28" t="e">
        <f>IF(G5=1,LOOKUP(G5,E8:F19),LOOKUP(G5,A8:B19))</f>
        <v>#REF!</v>
      </c>
    </row>
    <row r="8" spans="1:8" x14ac:dyDescent="0.2">
      <c r="A8">
        <v>1</v>
      </c>
      <c r="B8" s="29" t="e">
        <f>D8&amp;"-"&amp;RIGHT(B$5,2)</f>
        <v>#REF!</v>
      </c>
      <c r="D8" s="27" t="s">
        <v>809</v>
      </c>
      <c r="E8">
        <v>1</v>
      </c>
      <c r="F8" s="29" t="e">
        <f>D8&amp;"-"&amp;RIGHT(F$5,2)</f>
        <v>#REF!</v>
      </c>
    </row>
    <row r="9" spans="1:8" x14ac:dyDescent="0.2">
      <c r="A9">
        <v>2</v>
      </c>
      <c r="B9" s="29" t="e">
        <f t="shared" ref="B9:B19" si="0">D9&amp;"-"&amp;RIGHT(B$5,2)</f>
        <v>#REF!</v>
      </c>
      <c r="D9" s="27" t="s">
        <v>810</v>
      </c>
      <c r="E9">
        <v>2</v>
      </c>
      <c r="F9" s="29" t="e">
        <f t="shared" ref="F9:F19" si="1">D9&amp;"-"&amp;RIGHT(F$5,2)</f>
        <v>#REF!</v>
      </c>
    </row>
    <row r="10" spans="1:8" x14ac:dyDescent="0.2">
      <c r="A10">
        <v>3</v>
      </c>
      <c r="B10" s="29" t="e">
        <f t="shared" si="0"/>
        <v>#REF!</v>
      </c>
      <c r="D10" s="27" t="s">
        <v>811</v>
      </c>
      <c r="E10">
        <v>3</v>
      </c>
      <c r="F10" s="29" t="e">
        <f t="shared" si="1"/>
        <v>#REF!</v>
      </c>
    </row>
    <row r="11" spans="1:8" x14ac:dyDescent="0.2">
      <c r="A11">
        <v>4</v>
      </c>
      <c r="B11" s="29" t="e">
        <f t="shared" si="0"/>
        <v>#REF!</v>
      </c>
      <c r="D11" s="27" t="s">
        <v>812</v>
      </c>
      <c r="E11">
        <v>4</v>
      </c>
      <c r="F11" s="29" t="e">
        <f t="shared" si="1"/>
        <v>#REF!</v>
      </c>
    </row>
    <row r="12" spans="1:8" x14ac:dyDescent="0.2">
      <c r="A12">
        <v>5</v>
      </c>
      <c r="B12" s="29" t="e">
        <f t="shared" si="0"/>
        <v>#REF!</v>
      </c>
      <c r="D12" s="27" t="s">
        <v>801</v>
      </c>
      <c r="E12">
        <v>5</v>
      </c>
      <c r="F12" s="29" t="e">
        <f t="shared" si="1"/>
        <v>#REF!</v>
      </c>
    </row>
    <row r="13" spans="1:8" x14ac:dyDescent="0.2">
      <c r="A13">
        <v>6</v>
      </c>
      <c r="B13" s="29" t="e">
        <f t="shared" si="0"/>
        <v>#REF!</v>
      </c>
      <c r="D13" s="27" t="s">
        <v>802</v>
      </c>
      <c r="E13">
        <v>6</v>
      </c>
      <c r="F13" s="29" t="e">
        <f t="shared" si="1"/>
        <v>#REF!</v>
      </c>
    </row>
    <row r="14" spans="1:8" x14ac:dyDescent="0.2">
      <c r="A14">
        <v>7</v>
      </c>
      <c r="B14" s="29" t="e">
        <f t="shared" si="0"/>
        <v>#REF!</v>
      </c>
      <c r="D14" s="27" t="s">
        <v>803</v>
      </c>
      <c r="E14">
        <v>7</v>
      </c>
      <c r="F14" s="29" t="e">
        <f t="shared" si="1"/>
        <v>#REF!</v>
      </c>
    </row>
    <row r="15" spans="1:8" x14ac:dyDescent="0.2">
      <c r="A15">
        <v>8</v>
      </c>
      <c r="B15" s="29" t="e">
        <f t="shared" si="0"/>
        <v>#REF!</v>
      </c>
      <c r="D15" s="27" t="s">
        <v>804</v>
      </c>
      <c r="E15">
        <v>8</v>
      </c>
      <c r="F15" s="29" t="e">
        <f t="shared" si="1"/>
        <v>#REF!</v>
      </c>
    </row>
    <row r="16" spans="1:8" x14ac:dyDescent="0.2">
      <c r="A16">
        <v>9</v>
      </c>
      <c r="B16" s="29" t="e">
        <f t="shared" si="0"/>
        <v>#REF!</v>
      </c>
      <c r="D16" s="27" t="s">
        <v>805</v>
      </c>
      <c r="E16">
        <v>9</v>
      </c>
      <c r="F16" s="29" t="e">
        <f t="shared" si="1"/>
        <v>#REF!</v>
      </c>
    </row>
    <row r="17" spans="1:6" x14ac:dyDescent="0.2">
      <c r="A17">
        <v>10</v>
      </c>
      <c r="B17" s="29" t="e">
        <f t="shared" si="0"/>
        <v>#REF!</v>
      </c>
      <c r="D17" s="27" t="s">
        <v>806</v>
      </c>
      <c r="E17">
        <v>10</v>
      </c>
      <c r="F17" s="29" t="e">
        <f t="shared" si="1"/>
        <v>#REF!</v>
      </c>
    </row>
    <row r="18" spans="1:6" x14ac:dyDescent="0.2">
      <c r="A18">
        <v>11</v>
      </c>
      <c r="B18" s="29" t="e">
        <f t="shared" si="0"/>
        <v>#REF!</v>
      </c>
      <c r="D18" s="27" t="s">
        <v>807</v>
      </c>
      <c r="E18">
        <v>11</v>
      </c>
      <c r="F18" s="29" t="e">
        <f t="shared" si="1"/>
        <v>#REF!</v>
      </c>
    </row>
    <row r="19" spans="1:6" x14ac:dyDescent="0.2">
      <c r="A19">
        <v>12</v>
      </c>
      <c r="B19" s="29" t="e">
        <f t="shared" si="0"/>
        <v>#REF!</v>
      </c>
      <c r="D19" s="27" t="s">
        <v>808</v>
      </c>
      <c r="E19">
        <v>12</v>
      </c>
      <c r="F19" s="29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5" zoomScale="98" zoomScaleNormal="98" workbookViewId="0">
      <selection activeCell="A29" sqref="A29:XFD39"/>
    </sheetView>
  </sheetViews>
  <sheetFormatPr defaultRowHeight="12.75" x14ac:dyDescent="0.2"/>
  <cols>
    <col min="1" max="1" width="6.28515625" customWidth="1"/>
    <col min="2" max="2" width="40.85546875" customWidth="1"/>
    <col min="3" max="3" width="28.28515625" customWidth="1"/>
    <col min="4" max="6" width="27.5703125" customWidth="1"/>
    <col min="7" max="7" width="28.42578125" bestFit="1" customWidth="1"/>
    <col min="8" max="8" width="26" customWidth="1"/>
    <col min="9" max="9" width="28.85546875" customWidth="1"/>
    <col min="10" max="10" width="25.28515625" customWidth="1"/>
    <col min="11" max="11" width="23.42578125" bestFit="1" customWidth="1"/>
    <col min="13" max="14" width="9.140625" hidden="1" customWidth="1"/>
  </cols>
  <sheetData>
    <row r="1" spans="1:16" ht="25.5" x14ac:dyDescent="0.35">
      <c r="A1" s="128"/>
      <c r="B1" s="128"/>
      <c r="C1" s="128"/>
      <c r="D1" s="128"/>
      <c r="E1" s="128"/>
      <c r="F1" s="128"/>
      <c r="G1" s="128"/>
      <c r="H1" s="36"/>
      <c r="I1" s="36"/>
      <c r="J1" s="36"/>
    </row>
    <row r="2" spans="1:16" ht="25.5" x14ac:dyDescent="0.3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30"/>
      <c r="L2" s="30"/>
      <c r="O2" s="30"/>
      <c r="P2" s="30"/>
    </row>
    <row r="3" spans="1:16" ht="26.25" x14ac:dyDescent="0.4">
      <c r="A3" s="131" t="s">
        <v>904</v>
      </c>
      <c r="B3" s="131"/>
      <c r="C3" s="131"/>
      <c r="D3" s="131"/>
      <c r="E3" s="131"/>
      <c r="F3" s="131"/>
      <c r="G3" s="131"/>
      <c r="H3" s="131"/>
      <c r="I3" s="37"/>
      <c r="J3" s="37"/>
      <c r="K3" s="31"/>
      <c r="L3" s="31"/>
      <c r="M3" s="31"/>
      <c r="N3" s="31"/>
      <c r="O3" s="31"/>
      <c r="P3" s="31"/>
    </row>
    <row r="4" spans="1:16" ht="18.75" x14ac:dyDescent="0.3">
      <c r="A4" s="36"/>
      <c r="B4" s="36"/>
      <c r="C4" s="38"/>
      <c r="D4" s="39"/>
      <c r="E4" s="39"/>
      <c r="F4" s="89"/>
      <c r="G4" s="89"/>
      <c r="H4" s="40"/>
      <c r="I4" s="41"/>
      <c r="J4" s="41"/>
    </row>
    <row r="5" spans="1:16" ht="79.5" customHeight="1" x14ac:dyDescent="0.3">
      <c r="A5" s="42" t="s">
        <v>0</v>
      </c>
      <c r="B5" s="42" t="s">
        <v>14</v>
      </c>
      <c r="C5" s="43" t="s">
        <v>884</v>
      </c>
      <c r="D5" s="45" t="s">
        <v>907</v>
      </c>
      <c r="E5" s="44" t="s">
        <v>885</v>
      </c>
      <c r="F5" s="44" t="s">
        <v>886</v>
      </c>
      <c r="G5" s="46"/>
      <c r="H5" s="46"/>
      <c r="I5" s="46"/>
      <c r="J5" s="36"/>
    </row>
    <row r="6" spans="1:16" ht="18.75" x14ac:dyDescent="0.3">
      <c r="A6" s="44"/>
      <c r="B6" s="44"/>
      <c r="C6" s="47" t="s">
        <v>902</v>
      </c>
      <c r="D6" s="47" t="s">
        <v>902</v>
      </c>
      <c r="E6" s="47" t="s">
        <v>902</v>
      </c>
      <c r="F6" s="48" t="s">
        <v>902</v>
      </c>
      <c r="G6" s="49"/>
      <c r="H6" s="49"/>
      <c r="I6" s="49"/>
      <c r="J6" s="36"/>
    </row>
    <row r="7" spans="1:16" ht="18.75" x14ac:dyDescent="0.3">
      <c r="A7" s="50">
        <v>1</v>
      </c>
      <c r="B7" s="50" t="s">
        <v>887</v>
      </c>
      <c r="C7" s="33">
        <v>198053739485.76361</v>
      </c>
      <c r="D7" s="33">
        <v>24235238666.509499</v>
      </c>
      <c r="E7" s="33">
        <v>11997360791.48</v>
      </c>
      <c r="F7" s="33">
        <f>C7+D7+E7</f>
        <v>234286338943.75311</v>
      </c>
      <c r="G7" s="91"/>
      <c r="H7" s="51"/>
      <c r="I7" s="52"/>
      <c r="J7" s="36"/>
    </row>
    <row r="8" spans="1:16" ht="18.75" x14ac:dyDescent="0.3">
      <c r="A8" s="50">
        <v>2</v>
      </c>
      <c r="B8" s="50" t="s">
        <v>888</v>
      </c>
      <c r="C8" s="33">
        <v>100455503399.0054</v>
      </c>
      <c r="D8" s="33">
        <v>12292436924.243299</v>
      </c>
      <c r="E8" s="33">
        <v>39991202638.279999</v>
      </c>
      <c r="F8" s="33">
        <f t="shared" ref="F8:F14" si="0">C8+D8+E8</f>
        <v>152739142961.52869</v>
      </c>
      <c r="G8" s="91"/>
      <c r="H8" s="51"/>
      <c r="I8" s="52"/>
      <c r="J8" s="36"/>
    </row>
    <row r="9" spans="1:16" ht="18.75" x14ac:dyDescent="0.3">
      <c r="A9" s="50">
        <v>3</v>
      </c>
      <c r="B9" s="50" t="s">
        <v>889</v>
      </c>
      <c r="C9" s="33">
        <v>77446982410.909805</v>
      </c>
      <c r="D9" s="33">
        <v>9476953616.7444</v>
      </c>
      <c r="E9" s="33">
        <v>27993841846.796001</v>
      </c>
      <c r="F9" s="33">
        <f t="shared" si="0"/>
        <v>114917777874.45021</v>
      </c>
      <c r="G9" s="91"/>
      <c r="H9" s="51"/>
      <c r="I9" s="52"/>
      <c r="J9" s="36"/>
    </row>
    <row r="10" spans="1:16" ht="18.75" x14ac:dyDescent="0.3">
      <c r="A10" s="50">
        <v>4</v>
      </c>
      <c r="B10" s="50" t="s">
        <v>890</v>
      </c>
      <c r="C10" s="33">
        <v>35413088685.031197</v>
      </c>
      <c r="D10" s="33">
        <v>4802345962.0929003</v>
      </c>
      <c r="E10" s="82">
        <v>0</v>
      </c>
      <c r="F10" s="33">
        <f t="shared" si="0"/>
        <v>40215434647.1241</v>
      </c>
      <c r="G10" s="91"/>
      <c r="H10" s="51"/>
      <c r="I10" s="52"/>
      <c r="J10" s="36"/>
    </row>
    <row r="11" spans="1:16" ht="18.75" x14ac:dyDescent="0.3">
      <c r="A11" s="50">
        <v>5</v>
      </c>
      <c r="B11" s="50" t="s">
        <v>891</v>
      </c>
      <c r="C11" s="33">
        <v>3557065565.73</v>
      </c>
      <c r="D11" s="33">
        <v>0</v>
      </c>
      <c r="E11" s="33">
        <v>480639370.69</v>
      </c>
      <c r="F11" s="33">
        <f t="shared" si="0"/>
        <v>4037704936.4200001</v>
      </c>
      <c r="G11" s="91"/>
      <c r="H11" s="51"/>
      <c r="I11" s="52"/>
      <c r="J11" s="36"/>
    </row>
    <row r="12" spans="1:16" ht="18.75" x14ac:dyDescent="0.3">
      <c r="A12" s="50">
        <v>6</v>
      </c>
      <c r="B12" s="50" t="s">
        <v>905</v>
      </c>
      <c r="C12" s="33">
        <v>2000000000</v>
      </c>
      <c r="D12" s="33">
        <v>0</v>
      </c>
      <c r="E12" s="81">
        <v>0</v>
      </c>
      <c r="F12" s="33">
        <f t="shared" si="0"/>
        <v>2000000000</v>
      </c>
      <c r="G12" s="91"/>
      <c r="H12" s="51"/>
      <c r="I12" s="52"/>
      <c r="J12" s="36"/>
    </row>
    <row r="13" spans="1:16" ht="18.75" x14ac:dyDescent="0.3">
      <c r="A13" s="50">
        <v>7</v>
      </c>
      <c r="B13" s="53" t="s">
        <v>900</v>
      </c>
      <c r="C13" s="33">
        <v>3820824278.2800002</v>
      </c>
      <c r="D13" s="33">
        <v>0</v>
      </c>
      <c r="E13" s="33">
        <v>2851960849.1700001</v>
      </c>
      <c r="F13" s="33">
        <f t="shared" si="0"/>
        <v>6672785127.4500008</v>
      </c>
      <c r="G13" s="91"/>
      <c r="H13" s="51"/>
      <c r="I13" s="52"/>
      <c r="J13" s="36"/>
    </row>
    <row r="14" spans="1:16" ht="18.75" x14ac:dyDescent="0.3">
      <c r="A14" s="50">
        <v>8</v>
      </c>
      <c r="B14" s="50" t="s">
        <v>901</v>
      </c>
      <c r="C14" s="33">
        <v>3214464432.7800002</v>
      </c>
      <c r="D14" s="33">
        <v>0</v>
      </c>
      <c r="E14" s="83">
        <v>0</v>
      </c>
      <c r="F14" s="33">
        <f t="shared" si="0"/>
        <v>3214464432.7800002</v>
      </c>
      <c r="G14" s="91"/>
      <c r="H14" s="51"/>
      <c r="I14" s="52"/>
      <c r="J14" s="36"/>
    </row>
    <row r="15" spans="1:16" ht="18.75" x14ac:dyDescent="0.3">
      <c r="A15" s="50"/>
      <c r="B15" s="50" t="s">
        <v>886</v>
      </c>
      <c r="C15" s="34">
        <f>SUM(C7:C14)</f>
        <v>423961668257.50006</v>
      </c>
      <c r="D15" s="35">
        <f t="shared" ref="D15" si="1">SUM(D7:D14)</f>
        <v>50806975169.590103</v>
      </c>
      <c r="E15" s="35">
        <f>SUM(E7:E14)</f>
        <v>83315005496.416</v>
      </c>
      <c r="F15" s="35">
        <f>C15+D15+E15</f>
        <v>558083648923.5061</v>
      </c>
      <c r="G15" s="92"/>
      <c r="H15" s="51"/>
      <c r="I15" s="51"/>
      <c r="J15" s="36"/>
    </row>
    <row r="16" spans="1:16" ht="18.75" x14ac:dyDescent="0.3">
      <c r="A16" s="54"/>
      <c r="B16" s="55"/>
      <c r="C16" s="56"/>
      <c r="D16" s="57"/>
      <c r="E16" s="57"/>
      <c r="F16" s="57"/>
      <c r="G16" s="57"/>
      <c r="H16" s="57"/>
      <c r="I16" s="52"/>
      <c r="J16" s="52"/>
    </row>
    <row r="17" spans="1:10" ht="18.75" x14ac:dyDescent="0.3">
      <c r="A17" s="54"/>
      <c r="B17" s="36"/>
      <c r="C17" s="57"/>
      <c r="D17" s="58"/>
      <c r="E17" s="58"/>
      <c r="F17" s="58"/>
      <c r="G17" s="57"/>
      <c r="H17" s="57"/>
      <c r="I17" s="57"/>
      <c r="J17" s="57"/>
    </row>
    <row r="18" spans="1:10" ht="16.5" x14ac:dyDescent="0.25">
      <c r="A18" s="132" t="s">
        <v>908</v>
      </c>
      <c r="B18" s="132"/>
      <c r="C18" s="132"/>
      <c r="D18" s="132"/>
      <c r="E18" s="132"/>
      <c r="F18" s="132"/>
      <c r="G18" s="132"/>
      <c r="H18" s="132"/>
      <c r="I18" s="132"/>
      <c r="J18" s="132"/>
    </row>
    <row r="19" spans="1:10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0" x14ac:dyDescent="0.2">
      <c r="A20" s="59"/>
      <c r="B20" s="59">
        <v>1</v>
      </c>
      <c r="C20" s="59">
        <v>2</v>
      </c>
      <c r="D20" s="59">
        <v>3</v>
      </c>
      <c r="E20" s="59" t="s">
        <v>892</v>
      </c>
      <c r="F20" s="60">
        <v>5</v>
      </c>
      <c r="G20" s="60">
        <v>6</v>
      </c>
      <c r="H20" s="59" t="s">
        <v>918</v>
      </c>
      <c r="I20" s="61"/>
      <c r="J20" s="41"/>
    </row>
    <row r="21" spans="1:10" ht="60" customHeight="1" x14ac:dyDescent="0.25">
      <c r="A21" s="86" t="s">
        <v>0</v>
      </c>
      <c r="B21" s="86" t="s">
        <v>14</v>
      </c>
      <c r="C21" s="87" t="s">
        <v>5</v>
      </c>
      <c r="D21" s="86" t="s">
        <v>893</v>
      </c>
      <c r="E21" s="86" t="s">
        <v>12</v>
      </c>
      <c r="F21" s="90" t="s">
        <v>909</v>
      </c>
      <c r="G21" s="88" t="s">
        <v>885</v>
      </c>
      <c r="H21" s="86" t="s">
        <v>13</v>
      </c>
      <c r="I21" s="62"/>
      <c r="J21" s="63"/>
    </row>
    <row r="22" spans="1:10" ht="21.75" customHeight="1" x14ac:dyDescent="0.3">
      <c r="A22" s="64"/>
      <c r="B22" s="64"/>
      <c r="C22" s="47" t="s">
        <v>902</v>
      </c>
      <c r="D22" s="47" t="s">
        <v>902</v>
      </c>
      <c r="E22" s="47" t="s">
        <v>902</v>
      </c>
      <c r="F22" s="47" t="s">
        <v>902</v>
      </c>
      <c r="G22" s="47" t="s">
        <v>902</v>
      </c>
      <c r="H22" s="48" t="s">
        <v>902</v>
      </c>
      <c r="I22" s="65"/>
      <c r="J22" s="65"/>
    </row>
    <row r="23" spans="1:10" ht="18.75" x14ac:dyDescent="0.3">
      <c r="A23" s="66">
        <v>1</v>
      </c>
      <c r="B23" s="67" t="s">
        <v>894</v>
      </c>
      <c r="C23" s="33">
        <v>182338769268.40421</v>
      </c>
      <c r="D23" s="68">
        <v>15782169802.59</v>
      </c>
      <c r="E23" s="93">
        <f>C23-D23</f>
        <v>166556599465.81421</v>
      </c>
      <c r="F23" s="93">
        <v>22312245165.636101</v>
      </c>
      <c r="G23" s="93">
        <v>11197536738.718399</v>
      </c>
      <c r="H23" s="84">
        <f t="shared" ref="H23:H28" si="2">E23+F23+G23</f>
        <v>200066381370.1687</v>
      </c>
      <c r="I23" s="70"/>
      <c r="J23" s="71"/>
    </row>
    <row r="24" spans="1:10" ht="18.75" x14ac:dyDescent="0.3">
      <c r="A24" s="66">
        <v>2</v>
      </c>
      <c r="B24" s="67" t="s">
        <v>895</v>
      </c>
      <c r="C24" s="33">
        <v>3759562252.9568</v>
      </c>
      <c r="D24" s="68">
        <v>0</v>
      </c>
      <c r="E24" s="93">
        <f t="shared" ref="E24:E26" si="3">C24-D24</f>
        <v>3759562252.9568</v>
      </c>
      <c r="F24" s="93">
        <v>460046292.07499999</v>
      </c>
      <c r="G24" s="93">
        <v>0</v>
      </c>
      <c r="H24" s="84">
        <f t="shared" si="2"/>
        <v>4219608545.0317998</v>
      </c>
      <c r="I24" s="70"/>
      <c r="J24" s="71"/>
    </row>
    <row r="25" spans="1:10" ht="18.75" x14ac:dyDescent="0.3">
      <c r="A25" s="66">
        <v>3</v>
      </c>
      <c r="B25" s="67" t="s">
        <v>896</v>
      </c>
      <c r="C25" s="84">
        <v>1879781126.4784</v>
      </c>
      <c r="D25" s="68">
        <v>0</v>
      </c>
      <c r="E25" s="93">
        <f t="shared" si="3"/>
        <v>1879781126.4784</v>
      </c>
      <c r="F25" s="93">
        <v>230023146.03749999</v>
      </c>
      <c r="G25" s="93">
        <v>0</v>
      </c>
      <c r="H25" s="84">
        <f t="shared" si="2"/>
        <v>2109804272.5158999</v>
      </c>
      <c r="I25" s="70"/>
      <c r="J25" s="71"/>
    </row>
    <row r="26" spans="1:10" ht="18.75" x14ac:dyDescent="0.3">
      <c r="A26" s="66">
        <v>4</v>
      </c>
      <c r="B26" s="67" t="s">
        <v>897</v>
      </c>
      <c r="C26" s="84">
        <v>6316064584.9673996</v>
      </c>
      <c r="D26" s="68">
        <v>0</v>
      </c>
      <c r="E26" s="93">
        <f t="shared" si="3"/>
        <v>6316064584.9673996</v>
      </c>
      <c r="F26" s="93">
        <v>772877770.68599999</v>
      </c>
      <c r="G26" s="93">
        <v>0</v>
      </c>
      <c r="H26" s="84">
        <f t="shared" si="2"/>
        <v>7088942355.6533995</v>
      </c>
      <c r="I26" s="70"/>
      <c r="J26" s="71"/>
    </row>
    <row r="27" spans="1:10" ht="18.75" x14ac:dyDescent="0.3">
      <c r="A27" s="66">
        <v>5</v>
      </c>
      <c r="B27" s="66" t="s">
        <v>898</v>
      </c>
      <c r="C27" s="33">
        <v>3759562252.9568</v>
      </c>
      <c r="D27" s="93">
        <v>34587784.340000004</v>
      </c>
      <c r="E27" s="93">
        <f>C27-D27</f>
        <v>3724974468.6167998</v>
      </c>
      <c r="F27" s="93">
        <v>460046292.07499999</v>
      </c>
      <c r="G27" s="93">
        <v>799824052.76559997</v>
      </c>
      <c r="H27" s="84">
        <f t="shared" si="2"/>
        <v>4984844813.4573994</v>
      </c>
      <c r="I27" s="70"/>
      <c r="J27" s="71"/>
    </row>
    <row r="28" spans="1:10" ht="19.5" thickBot="1" x14ac:dyDescent="0.35">
      <c r="A28" s="64"/>
      <c r="B28" s="72" t="s">
        <v>899</v>
      </c>
      <c r="C28" s="85">
        <f>SUM(C23:C27)</f>
        <v>198053739485.76358</v>
      </c>
      <c r="D28" s="85">
        <f t="shared" ref="D28:G28" si="4">SUM(D23:D27)</f>
        <v>15816757586.93</v>
      </c>
      <c r="E28" s="85">
        <f>SUM(E23:E27)</f>
        <v>182236981898.83359</v>
      </c>
      <c r="F28" s="85">
        <f>SUM(F23:F27)</f>
        <v>24235238666.509602</v>
      </c>
      <c r="G28" s="85">
        <f t="shared" si="4"/>
        <v>11997360791.483999</v>
      </c>
      <c r="H28" s="95">
        <f t="shared" si="2"/>
        <v>218469581356.82721</v>
      </c>
      <c r="I28" s="73"/>
      <c r="J28" s="73"/>
    </row>
    <row r="29" spans="1:10" ht="13.5" thickTop="1" x14ac:dyDescent="0.2">
      <c r="A29" s="36"/>
      <c r="B29" s="36"/>
      <c r="C29" s="36"/>
      <c r="D29" s="74"/>
      <c r="E29" s="74"/>
      <c r="F29" s="74"/>
      <c r="G29" s="75"/>
      <c r="H29" s="76"/>
      <c r="I29" s="77"/>
      <c r="J29" s="71"/>
    </row>
    <row r="30" spans="1:10" ht="23.25" x14ac:dyDescent="0.35">
      <c r="A30" s="78"/>
      <c r="B30" s="36"/>
      <c r="C30" s="36"/>
      <c r="D30" s="36"/>
      <c r="E30" s="74"/>
      <c r="F30" s="74"/>
      <c r="G30" s="79"/>
      <c r="H30" s="94"/>
      <c r="I30" s="36"/>
      <c r="J30" s="74"/>
    </row>
    <row r="31" spans="1:10" ht="20.25" x14ac:dyDescent="0.3">
      <c r="A31" s="133"/>
      <c r="B31" s="133"/>
      <c r="C31" s="133"/>
      <c r="D31" s="133"/>
      <c r="E31" s="133"/>
      <c r="F31" s="133"/>
      <c r="G31" s="133"/>
      <c r="H31" s="133"/>
      <c r="I31" s="133"/>
      <c r="J31" s="133"/>
    </row>
    <row r="32" spans="1:10" x14ac:dyDescent="0.2">
      <c r="A32" s="36"/>
      <c r="B32" s="80"/>
      <c r="C32" s="80"/>
      <c r="D32" s="80"/>
      <c r="E32" s="80"/>
      <c r="F32" s="80"/>
      <c r="G32" s="36"/>
      <c r="H32" s="36"/>
      <c r="I32" s="36"/>
      <c r="J32" s="36"/>
    </row>
    <row r="33" spans="1:10" hidden="1" x14ac:dyDescent="0.2">
      <c r="A33" s="36"/>
      <c r="B33" s="80"/>
      <c r="C33" s="80"/>
      <c r="D33" s="80"/>
      <c r="E33" s="80"/>
      <c r="F33" s="80"/>
      <c r="G33" s="36"/>
      <c r="H33" s="36"/>
      <c r="I33" s="36"/>
      <c r="J33" s="36"/>
    </row>
    <row r="34" spans="1:10" x14ac:dyDescent="0.2">
      <c r="A34" s="36"/>
      <c r="B34" s="80"/>
      <c r="C34" s="80"/>
      <c r="D34" s="80"/>
      <c r="E34" s="80"/>
      <c r="F34" s="80"/>
      <c r="G34" s="36"/>
      <c r="H34" s="36"/>
      <c r="I34" s="36"/>
      <c r="J34" s="36"/>
    </row>
    <row r="35" spans="1:10" ht="20.25" x14ac:dyDescent="0.3">
      <c r="A35" s="36"/>
      <c r="B35" s="36"/>
      <c r="C35" s="129"/>
      <c r="D35" s="129"/>
      <c r="E35" s="129"/>
      <c r="F35" s="129"/>
      <c r="G35" s="129"/>
      <c r="H35" s="74"/>
      <c r="I35" s="36"/>
      <c r="J35" s="36"/>
    </row>
    <row r="36" spans="1:10" ht="20.25" x14ac:dyDescent="0.3">
      <c r="A36" s="36"/>
      <c r="B36" s="36"/>
      <c r="C36" s="134"/>
      <c r="D36" s="134"/>
      <c r="E36" s="134"/>
      <c r="F36" s="134"/>
      <c r="G36" s="134"/>
      <c r="H36" s="74"/>
      <c r="I36" s="36"/>
      <c r="J36" s="36"/>
    </row>
    <row r="37" spans="1:10" ht="20.25" x14ac:dyDescent="0.3">
      <c r="A37" s="36"/>
      <c r="B37" s="36"/>
      <c r="C37" s="129"/>
      <c r="D37" s="129"/>
      <c r="E37" s="129"/>
      <c r="F37" s="129"/>
      <c r="G37" s="129"/>
      <c r="H37" s="36"/>
      <c r="I37" s="36"/>
      <c r="J37" s="36"/>
    </row>
    <row r="38" spans="1:10" ht="20.25" x14ac:dyDescent="0.3">
      <c r="A38" s="36"/>
      <c r="B38" s="36"/>
      <c r="C38" s="129"/>
      <c r="D38" s="129"/>
      <c r="E38" s="129"/>
      <c r="F38" s="129"/>
      <c r="G38" s="129"/>
      <c r="H38" s="36"/>
      <c r="I38" s="36"/>
      <c r="J38" s="36"/>
    </row>
  </sheetData>
  <mergeCells count="9">
    <mergeCell ref="A1:G1"/>
    <mergeCell ref="C37:G37"/>
    <mergeCell ref="C38:G38"/>
    <mergeCell ref="A2:J2"/>
    <mergeCell ref="A3:H3"/>
    <mergeCell ref="A18:J18"/>
    <mergeCell ref="A31:J31"/>
    <mergeCell ref="C35:G35"/>
    <mergeCell ref="C36:G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78"/>
  <sheetViews>
    <sheetView zoomScale="80" zoomScaleNormal="80" workbookViewId="0">
      <pane xSplit="3" ySplit="9" topLeftCell="G46" activePane="bottomRight" state="frozen"/>
      <selection pane="topRight" activeCell="D1" sqref="D1"/>
      <selection pane="bottomLeft" activeCell="A10" sqref="A10"/>
      <selection pane="bottomRight" activeCell="H54" sqref="H54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2.85546875" customWidth="1"/>
    <col min="5" max="5" width="21" customWidth="1"/>
    <col min="6" max="6" width="24.7109375" customWidth="1"/>
    <col min="7" max="7" width="22.42578125" customWidth="1"/>
    <col min="8" max="8" width="22" customWidth="1"/>
    <col min="9" max="9" width="22.140625" customWidth="1"/>
    <col min="10" max="10" width="24.42578125" customWidth="1"/>
    <col min="11" max="11" width="21.7109375" customWidth="1"/>
    <col min="12" max="12" width="23" bestFit="1" customWidth="1"/>
    <col min="13" max="13" width="24.28515625" bestFit="1" customWidth="1"/>
    <col min="14" max="14" width="22.7109375" bestFit="1" customWidth="1"/>
    <col min="15" max="15" width="4.28515625" bestFit="1" customWidth="1"/>
  </cols>
  <sheetData>
    <row r="1" spans="1:16" ht="26.25" hidden="1" x14ac:dyDescent="0.4">
      <c r="A1" s="20"/>
      <c r="B1" s="20"/>
      <c r="C1" s="20"/>
      <c r="D1" s="20"/>
      <c r="E1" s="20"/>
      <c r="F1" s="20"/>
      <c r="G1" s="20"/>
      <c r="H1" s="20"/>
      <c r="I1" s="20"/>
      <c r="J1" s="20"/>
      <c r="K1" s="32"/>
      <c r="L1" s="20"/>
      <c r="M1" s="20"/>
      <c r="N1" s="20"/>
      <c r="O1" s="20"/>
    </row>
    <row r="2" spans="1:16" ht="26.25" x14ac:dyDescent="0.4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16" ht="18" customHeight="1" x14ac:dyDescent="0.25">
      <c r="H3" s="17" t="s">
        <v>17</v>
      </c>
      <c r="J3" s="21"/>
    </row>
    <row r="4" spans="1:16" ht="18.75" x14ac:dyDescent="0.3">
      <c r="A4" s="145" t="s">
        <v>910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36"/>
    </row>
    <row r="5" spans="1:16" ht="20.25" x14ac:dyDescent="0.3">
      <c r="A5" s="41"/>
      <c r="B5" s="41"/>
      <c r="C5" s="41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41"/>
    </row>
    <row r="6" spans="1:16" x14ac:dyDescent="0.2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 t="s">
        <v>6</v>
      </c>
      <c r="G6" s="59">
        <v>7</v>
      </c>
      <c r="H6" s="59">
        <v>8</v>
      </c>
      <c r="I6" s="59">
        <v>9</v>
      </c>
      <c r="J6" s="59" t="s">
        <v>7</v>
      </c>
      <c r="K6" s="59">
        <v>11</v>
      </c>
      <c r="L6" s="59">
        <v>12</v>
      </c>
      <c r="M6" s="59" t="s">
        <v>880</v>
      </c>
      <c r="N6" s="59" t="s">
        <v>881</v>
      </c>
      <c r="O6" s="64"/>
    </row>
    <row r="7" spans="1:16" ht="12.75" customHeight="1" x14ac:dyDescent="0.2">
      <c r="A7" s="140" t="s">
        <v>0</v>
      </c>
      <c r="B7" s="140" t="s">
        <v>14</v>
      </c>
      <c r="C7" s="140" t="s">
        <v>1</v>
      </c>
      <c r="D7" s="140" t="s">
        <v>5</v>
      </c>
      <c r="E7" s="140" t="s">
        <v>23</v>
      </c>
      <c r="F7" s="140" t="s">
        <v>2</v>
      </c>
      <c r="G7" s="137" t="s">
        <v>20</v>
      </c>
      <c r="H7" s="138"/>
      <c r="I7" s="139"/>
      <c r="J7" s="140" t="s">
        <v>12</v>
      </c>
      <c r="K7" s="142" t="s">
        <v>911</v>
      </c>
      <c r="L7" s="140" t="s">
        <v>63</v>
      </c>
      <c r="M7" s="140" t="s">
        <v>21</v>
      </c>
      <c r="N7" s="140" t="s">
        <v>13</v>
      </c>
      <c r="O7" s="140" t="s">
        <v>0</v>
      </c>
    </row>
    <row r="8" spans="1:16" ht="62.25" customHeight="1" x14ac:dyDescent="0.2">
      <c r="A8" s="141"/>
      <c r="B8" s="141"/>
      <c r="C8" s="141"/>
      <c r="D8" s="141"/>
      <c r="E8" s="141"/>
      <c r="F8" s="141"/>
      <c r="G8" s="112" t="s">
        <v>3</v>
      </c>
      <c r="H8" s="112" t="s">
        <v>11</v>
      </c>
      <c r="I8" s="112" t="s">
        <v>813</v>
      </c>
      <c r="J8" s="141"/>
      <c r="K8" s="143"/>
      <c r="L8" s="141"/>
      <c r="M8" s="141"/>
      <c r="N8" s="141"/>
      <c r="O8" s="141"/>
    </row>
    <row r="9" spans="1:16" x14ac:dyDescent="0.2">
      <c r="A9" s="64"/>
      <c r="B9" s="64"/>
      <c r="C9" s="64"/>
      <c r="D9" s="113" t="s">
        <v>4</v>
      </c>
      <c r="E9" s="113" t="s">
        <v>4</v>
      </c>
      <c r="F9" s="113" t="s">
        <v>4</v>
      </c>
      <c r="G9" s="113" t="s">
        <v>4</v>
      </c>
      <c r="H9" s="113" t="s">
        <v>4</v>
      </c>
      <c r="I9" s="113" t="s">
        <v>4</v>
      </c>
      <c r="J9" s="113" t="s">
        <v>4</v>
      </c>
      <c r="K9" s="113" t="s">
        <v>4</v>
      </c>
      <c r="L9" s="113" t="s">
        <v>4</v>
      </c>
      <c r="M9" s="113" t="s">
        <v>4</v>
      </c>
      <c r="N9" s="114" t="s">
        <v>4</v>
      </c>
      <c r="O9" s="64"/>
    </row>
    <row r="10" spans="1:16" ht="18" customHeight="1" x14ac:dyDescent="0.25">
      <c r="A10" s="64">
        <v>1</v>
      </c>
      <c r="B10" s="115" t="s">
        <v>26</v>
      </c>
      <c r="C10" s="116">
        <v>17</v>
      </c>
      <c r="D10" s="69">
        <v>2480581423.7982998</v>
      </c>
      <c r="E10" s="69">
        <v>313472750.60879999</v>
      </c>
      <c r="F10" s="99">
        <f>D10+E10</f>
        <v>2794054174.4070997</v>
      </c>
      <c r="G10" s="118">
        <v>31326205.879999999</v>
      </c>
      <c r="H10" s="118">
        <v>0</v>
      </c>
      <c r="I10" s="69">
        <v>432102232.25999999</v>
      </c>
      <c r="J10" s="100">
        <f>F10-G10-H10-I10</f>
        <v>2330625736.2670994</v>
      </c>
      <c r="K10" s="99">
        <v>362536713</v>
      </c>
      <c r="L10" s="119">
        <v>830440519.78190005</v>
      </c>
      <c r="M10" s="120">
        <f>F10+K10+L10</f>
        <v>3987031407.1889997</v>
      </c>
      <c r="N10" s="121">
        <f>J10+K10+L10</f>
        <v>3523602969.0489993</v>
      </c>
      <c r="O10" s="64">
        <v>1</v>
      </c>
    </row>
    <row r="11" spans="1:16" ht="18" customHeight="1" x14ac:dyDescent="0.25">
      <c r="A11" s="64">
        <v>2</v>
      </c>
      <c r="B11" s="115" t="s">
        <v>27</v>
      </c>
      <c r="C11" s="117">
        <v>21</v>
      </c>
      <c r="D11" s="69">
        <v>2638912058.3037</v>
      </c>
      <c r="E11" s="69">
        <v>0</v>
      </c>
      <c r="F11" s="99">
        <f t="shared" ref="F11:F45" si="0">D11+E11</f>
        <v>2638912058.3037</v>
      </c>
      <c r="G11" s="118">
        <v>35765643.600000001</v>
      </c>
      <c r="H11" s="118">
        <v>0</v>
      </c>
      <c r="I11" s="69">
        <v>330357169.13999999</v>
      </c>
      <c r="J11" s="100">
        <f t="shared" ref="J11:J45" si="1">F11-G11-H11-I11</f>
        <v>2272789245.5637002</v>
      </c>
      <c r="K11" s="99">
        <v>322915708.23000002</v>
      </c>
      <c r="L11" s="119">
        <v>839634444.86530006</v>
      </c>
      <c r="M11" s="120">
        <f t="shared" ref="M11:M45" si="2">F11+K11+L11</f>
        <v>3801462211.3990002</v>
      </c>
      <c r="N11" s="121">
        <f t="shared" ref="N11:N45" si="3">J11+K11+L11</f>
        <v>3435339398.6590004</v>
      </c>
      <c r="O11" s="64">
        <v>2</v>
      </c>
    </row>
    <row r="12" spans="1:16" ht="18" customHeight="1" x14ac:dyDescent="0.25">
      <c r="A12" s="64">
        <v>3</v>
      </c>
      <c r="B12" s="115" t="s">
        <v>28</v>
      </c>
      <c r="C12" s="117">
        <v>31</v>
      </c>
      <c r="D12" s="69">
        <v>2663435260.6722002</v>
      </c>
      <c r="E12" s="69">
        <v>8854547458.3127995</v>
      </c>
      <c r="F12" s="99">
        <f t="shared" si="0"/>
        <v>11517982718.985001</v>
      </c>
      <c r="G12" s="118">
        <v>111225880.56999999</v>
      </c>
      <c r="H12" s="118">
        <v>0</v>
      </c>
      <c r="I12" s="69">
        <v>977490067.63</v>
      </c>
      <c r="J12" s="100">
        <f t="shared" si="1"/>
        <v>10429266770.785002</v>
      </c>
      <c r="K12" s="99">
        <v>1597226725.5599999</v>
      </c>
      <c r="L12" s="119">
        <v>907376724.27830005</v>
      </c>
      <c r="M12" s="120">
        <f t="shared" si="2"/>
        <v>14022586168.823299</v>
      </c>
      <c r="N12" s="121">
        <f t="shared" si="3"/>
        <v>12933870220.623301</v>
      </c>
      <c r="O12" s="64">
        <v>3</v>
      </c>
    </row>
    <row r="13" spans="1:16" ht="18" customHeight="1" x14ac:dyDescent="0.25">
      <c r="A13" s="64">
        <v>4</v>
      </c>
      <c r="B13" s="115" t="s">
        <v>29</v>
      </c>
      <c r="C13" s="117">
        <v>21</v>
      </c>
      <c r="D13" s="69">
        <v>2633968367.2389002</v>
      </c>
      <c r="E13" s="69">
        <v>0</v>
      </c>
      <c r="F13" s="99">
        <f t="shared" si="0"/>
        <v>2633968367.2389002</v>
      </c>
      <c r="G13" s="118">
        <v>36392250.359999999</v>
      </c>
      <c r="H13" s="118">
        <v>0</v>
      </c>
      <c r="I13" s="69">
        <v>107021602.06</v>
      </c>
      <c r="J13" s="100">
        <f t="shared" si="1"/>
        <v>2490554514.8189001</v>
      </c>
      <c r="K13" s="99">
        <v>322310763.66000003</v>
      </c>
      <c r="L13" s="119">
        <v>930100941.93449998</v>
      </c>
      <c r="M13" s="120">
        <f t="shared" si="2"/>
        <v>3886380072.8333998</v>
      </c>
      <c r="N13" s="121">
        <f t="shared" si="3"/>
        <v>3742966220.4133997</v>
      </c>
      <c r="O13" s="64">
        <v>4</v>
      </c>
    </row>
    <row r="14" spans="1:16" ht="18" customHeight="1" x14ac:dyDescent="0.25">
      <c r="A14" s="64">
        <v>5</v>
      </c>
      <c r="B14" s="115" t="s">
        <v>30</v>
      </c>
      <c r="C14" s="117">
        <v>20</v>
      </c>
      <c r="D14" s="69">
        <v>3168752194.0805998</v>
      </c>
      <c r="E14" s="69">
        <v>0</v>
      </c>
      <c r="F14" s="99">
        <f t="shared" si="0"/>
        <v>3168752194.0805998</v>
      </c>
      <c r="G14" s="118">
        <v>55909234.759999998</v>
      </c>
      <c r="H14" s="118">
        <v>305669380</v>
      </c>
      <c r="I14" s="69">
        <v>359793438.26999998</v>
      </c>
      <c r="J14" s="100">
        <f t="shared" si="1"/>
        <v>2447380141.0505996</v>
      </c>
      <c r="K14" s="99">
        <v>387750647.36000001</v>
      </c>
      <c r="L14" s="119">
        <v>964665991.68019998</v>
      </c>
      <c r="M14" s="120">
        <f t="shared" si="2"/>
        <v>4521168833.1208</v>
      </c>
      <c r="N14" s="121">
        <f t="shared" si="3"/>
        <v>3799796780.0907998</v>
      </c>
      <c r="O14" s="64">
        <v>5</v>
      </c>
    </row>
    <row r="15" spans="1:16" ht="18" customHeight="1" x14ac:dyDescent="0.25">
      <c r="A15" s="64">
        <v>6</v>
      </c>
      <c r="B15" s="115" t="s">
        <v>31</v>
      </c>
      <c r="C15" s="117">
        <v>8</v>
      </c>
      <c r="D15" s="69">
        <v>2343975962.0675998</v>
      </c>
      <c r="E15" s="69">
        <v>7028577753.0516005</v>
      </c>
      <c r="F15" s="99">
        <f t="shared" si="0"/>
        <v>9372553715.1191998</v>
      </c>
      <c r="G15" s="118">
        <v>28391300.120000001</v>
      </c>
      <c r="H15" s="118">
        <v>421546663.22000003</v>
      </c>
      <c r="I15" s="69">
        <v>1191608913.03</v>
      </c>
      <c r="J15" s="100">
        <f t="shared" si="1"/>
        <v>7731006838.7491999</v>
      </c>
      <c r="K15" s="99">
        <v>1223110759.6199999</v>
      </c>
      <c r="L15" s="119">
        <v>1139932531.0660999</v>
      </c>
      <c r="M15" s="120">
        <f t="shared" si="2"/>
        <v>11735597005.8053</v>
      </c>
      <c r="N15" s="121">
        <f t="shared" si="3"/>
        <v>10094050129.435299</v>
      </c>
      <c r="O15" s="64">
        <v>6</v>
      </c>
    </row>
    <row r="16" spans="1:16" ht="18" customHeight="1" x14ac:dyDescent="0.25">
      <c r="A16" s="64">
        <v>7</v>
      </c>
      <c r="B16" s="115" t="s">
        <v>32</v>
      </c>
      <c r="C16" s="117">
        <v>23</v>
      </c>
      <c r="D16" s="69">
        <v>2970910022.8705001</v>
      </c>
      <c r="E16" s="69">
        <v>0</v>
      </c>
      <c r="F16" s="99">
        <f t="shared" si="0"/>
        <v>2970910022.8705001</v>
      </c>
      <c r="G16" s="118">
        <v>20792622.920000002</v>
      </c>
      <c r="H16" s="118">
        <v>103855987.23</v>
      </c>
      <c r="I16" s="69">
        <v>423541958.63</v>
      </c>
      <c r="J16" s="100">
        <f t="shared" si="1"/>
        <v>2422719454.0904999</v>
      </c>
      <c r="K16" s="99">
        <v>363541297.67000002</v>
      </c>
      <c r="L16" s="119">
        <v>928724754.02020001</v>
      </c>
      <c r="M16" s="120">
        <f t="shared" si="2"/>
        <v>4263176074.5607004</v>
      </c>
      <c r="N16" s="121">
        <f t="shared" si="3"/>
        <v>3714985505.7806997</v>
      </c>
      <c r="O16" s="64">
        <v>7</v>
      </c>
    </row>
    <row r="17" spans="1:15" ht="18" customHeight="1" x14ac:dyDescent="0.25">
      <c r="A17" s="64">
        <v>8</v>
      </c>
      <c r="B17" s="115" t="s">
        <v>33</v>
      </c>
      <c r="C17" s="117">
        <v>27</v>
      </c>
      <c r="D17" s="69">
        <v>3291342532.2953</v>
      </c>
      <c r="E17" s="69">
        <v>0</v>
      </c>
      <c r="F17" s="99">
        <f t="shared" si="0"/>
        <v>3291342532.2953</v>
      </c>
      <c r="G17" s="118">
        <v>17411845.73</v>
      </c>
      <c r="H17" s="118">
        <v>0</v>
      </c>
      <c r="I17" s="69">
        <v>323071065.25999999</v>
      </c>
      <c r="J17" s="100">
        <f t="shared" si="1"/>
        <v>2950859621.3052998</v>
      </c>
      <c r="K17" s="99">
        <v>402751657.25</v>
      </c>
      <c r="L17" s="119">
        <v>920978515.81280005</v>
      </c>
      <c r="M17" s="120">
        <f t="shared" si="2"/>
        <v>4615072705.3580999</v>
      </c>
      <c r="N17" s="121">
        <f t="shared" si="3"/>
        <v>4274589794.3680997</v>
      </c>
      <c r="O17" s="64">
        <v>8</v>
      </c>
    </row>
    <row r="18" spans="1:15" ht="18" customHeight="1" x14ac:dyDescent="0.25">
      <c r="A18" s="64">
        <v>9</v>
      </c>
      <c r="B18" s="115" t="s">
        <v>34</v>
      </c>
      <c r="C18" s="117">
        <v>18</v>
      </c>
      <c r="D18" s="69">
        <v>2663889486.5630999</v>
      </c>
      <c r="E18" s="69">
        <v>0</v>
      </c>
      <c r="F18" s="99">
        <f t="shared" si="0"/>
        <v>2663889486.5630999</v>
      </c>
      <c r="G18" s="118">
        <v>231962506.34999999</v>
      </c>
      <c r="H18" s="118">
        <v>633134951.91999996</v>
      </c>
      <c r="I18" s="69">
        <v>665694354.44000006</v>
      </c>
      <c r="J18" s="100">
        <f t="shared" si="1"/>
        <v>1133097673.8530998</v>
      </c>
      <c r="K18" s="99">
        <v>325972120.77999997</v>
      </c>
      <c r="L18" s="119">
        <v>839586788.66610003</v>
      </c>
      <c r="M18" s="120">
        <f t="shared" si="2"/>
        <v>3829448396.0091996</v>
      </c>
      <c r="N18" s="121">
        <f t="shared" si="3"/>
        <v>2298656583.2992001</v>
      </c>
      <c r="O18" s="64">
        <v>9</v>
      </c>
    </row>
    <row r="19" spans="1:15" ht="18" customHeight="1" x14ac:dyDescent="0.25">
      <c r="A19" s="64">
        <v>10</v>
      </c>
      <c r="B19" s="115" t="s">
        <v>35</v>
      </c>
      <c r="C19" s="117">
        <v>25</v>
      </c>
      <c r="D19" s="69">
        <v>2689785074.8165002</v>
      </c>
      <c r="E19" s="69">
        <v>9880109961.6210995</v>
      </c>
      <c r="F19" s="99">
        <f t="shared" si="0"/>
        <v>12569895036.437599</v>
      </c>
      <c r="G19" s="118">
        <v>22321499.199999999</v>
      </c>
      <c r="H19" s="118">
        <v>1098907642.2</v>
      </c>
      <c r="I19" s="69">
        <v>1177175865.26</v>
      </c>
      <c r="J19" s="100">
        <f t="shared" si="1"/>
        <v>10271490029.777597</v>
      </c>
      <c r="K19" s="99">
        <v>1558355009.8</v>
      </c>
      <c r="L19" s="119">
        <v>981274452.73529994</v>
      </c>
      <c r="M19" s="120">
        <f t="shared" si="2"/>
        <v>15109524498.972898</v>
      </c>
      <c r="N19" s="121">
        <f t="shared" si="3"/>
        <v>12811119492.312897</v>
      </c>
      <c r="O19" s="64">
        <v>10</v>
      </c>
    </row>
    <row r="20" spans="1:15" ht="18" customHeight="1" x14ac:dyDescent="0.25">
      <c r="A20" s="64">
        <v>11</v>
      </c>
      <c r="B20" s="115" t="s">
        <v>36</v>
      </c>
      <c r="C20" s="117">
        <v>13</v>
      </c>
      <c r="D20" s="69">
        <v>2370001314.5064001</v>
      </c>
      <c r="E20" s="69">
        <v>0</v>
      </c>
      <c r="F20" s="99">
        <f t="shared" si="0"/>
        <v>2370001314.5064001</v>
      </c>
      <c r="G20" s="118">
        <v>31282856.030000001</v>
      </c>
      <c r="H20" s="118">
        <v>0</v>
      </c>
      <c r="I20" s="69">
        <v>119466843.9351</v>
      </c>
      <c r="J20" s="100">
        <f t="shared" si="1"/>
        <v>2219251614.5412998</v>
      </c>
      <c r="K20" s="99">
        <v>290009911.68000001</v>
      </c>
      <c r="L20" s="119">
        <v>781765604.87689996</v>
      </c>
      <c r="M20" s="120">
        <f t="shared" si="2"/>
        <v>3441776831.0633001</v>
      </c>
      <c r="N20" s="121">
        <f t="shared" si="3"/>
        <v>3291027131.0981998</v>
      </c>
      <c r="O20" s="64">
        <v>11</v>
      </c>
    </row>
    <row r="21" spans="1:15" ht="18" customHeight="1" x14ac:dyDescent="0.25">
      <c r="A21" s="64">
        <v>12</v>
      </c>
      <c r="B21" s="115" t="s">
        <v>37</v>
      </c>
      <c r="C21" s="117">
        <v>18</v>
      </c>
      <c r="D21" s="69">
        <v>2477031212.3727999</v>
      </c>
      <c r="E21" s="69">
        <v>1132863473.2140999</v>
      </c>
      <c r="F21" s="99">
        <f t="shared" si="0"/>
        <v>3609894685.5868998</v>
      </c>
      <c r="G21" s="118">
        <v>64088110.490000002</v>
      </c>
      <c r="H21" s="118">
        <v>520000000</v>
      </c>
      <c r="I21" s="69">
        <v>393356922.11000001</v>
      </c>
      <c r="J21" s="100">
        <f t="shared" si="1"/>
        <v>2632449652.9868999</v>
      </c>
      <c r="K21" s="99">
        <v>380847300.99000001</v>
      </c>
      <c r="L21" s="119">
        <v>944993615.72839999</v>
      </c>
      <c r="M21" s="120">
        <f t="shared" si="2"/>
        <v>4935735602.3052998</v>
      </c>
      <c r="N21" s="121">
        <f t="shared" si="3"/>
        <v>3958290569.7053003</v>
      </c>
      <c r="O21" s="64">
        <v>12</v>
      </c>
    </row>
    <row r="22" spans="1:15" ht="18" customHeight="1" x14ac:dyDescent="0.25">
      <c r="A22" s="64">
        <v>13</v>
      </c>
      <c r="B22" s="115" t="s">
        <v>38</v>
      </c>
      <c r="C22" s="117">
        <v>16</v>
      </c>
      <c r="D22" s="69">
        <v>2368663936.5763998</v>
      </c>
      <c r="E22" s="69">
        <v>0</v>
      </c>
      <c r="F22" s="99">
        <f t="shared" si="0"/>
        <v>2368663936.5763998</v>
      </c>
      <c r="G22" s="118">
        <v>45608594.700000003</v>
      </c>
      <c r="H22" s="118">
        <v>499654808.00999999</v>
      </c>
      <c r="I22" s="69">
        <v>424531814.39999998</v>
      </c>
      <c r="J22" s="100">
        <f t="shared" si="1"/>
        <v>1398868719.4664001</v>
      </c>
      <c r="K22" s="99">
        <v>289846260.77999997</v>
      </c>
      <c r="L22" s="119">
        <v>767824981.74419999</v>
      </c>
      <c r="M22" s="120">
        <f t="shared" si="2"/>
        <v>3426335179.1005993</v>
      </c>
      <c r="N22" s="121">
        <f t="shared" si="3"/>
        <v>2456539961.9906001</v>
      </c>
      <c r="O22" s="64">
        <v>13</v>
      </c>
    </row>
    <row r="23" spans="1:15" ht="18" customHeight="1" x14ac:dyDescent="0.25">
      <c r="A23" s="64">
        <v>14</v>
      </c>
      <c r="B23" s="115" t="s">
        <v>39</v>
      </c>
      <c r="C23" s="117">
        <v>17</v>
      </c>
      <c r="D23" s="69">
        <v>2664119398.2117</v>
      </c>
      <c r="E23" s="69">
        <v>0</v>
      </c>
      <c r="F23" s="99">
        <f t="shared" si="0"/>
        <v>2664119398.2117</v>
      </c>
      <c r="G23" s="118">
        <v>45799061.670000002</v>
      </c>
      <c r="H23" s="118">
        <v>147102561.99000001</v>
      </c>
      <c r="I23" s="69">
        <v>206468378.88999999</v>
      </c>
      <c r="J23" s="100">
        <f t="shared" si="1"/>
        <v>2264749395.6616998</v>
      </c>
      <c r="K23" s="99">
        <v>326000254.37</v>
      </c>
      <c r="L23" s="119">
        <v>857549614.73539996</v>
      </c>
      <c r="M23" s="120">
        <f t="shared" si="2"/>
        <v>3847669267.3170996</v>
      </c>
      <c r="N23" s="121">
        <f t="shared" si="3"/>
        <v>3448299264.7670994</v>
      </c>
      <c r="O23" s="64">
        <v>14</v>
      </c>
    </row>
    <row r="24" spans="1:15" ht="18" customHeight="1" x14ac:dyDescent="0.25">
      <c r="A24" s="64">
        <v>15</v>
      </c>
      <c r="B24" s="115" t="s">
        <v>40</v>
      </c>
      <c r="C24" s="117">
        <v>11</v>
      </c>
      <c r="D24" s="69">
        <v>2495240405.6778998</v>
      </c>
      <c r="E24" s="69">
        <v>0</v>
      </c>
      <c r="F24" s="99">
        <f t="shared" si="0"/>
        <v>2495240405.6778998</v>
      </c>
      <c r="G24" s="118">
        <v>30538887.789999999</v>
      </c>
      <c r="H24" s="118">
        <v>361446152.47000003</v>
      </c>
      <c r="I24" s="69">
        <v>272954928.63999999</v>
      </c>
      <c r="J24" s="100">
        <f t="shared" si="1"/>
        <v>1830300436.7778997</v>
      </c>
      <c r="K24" s="99">
        <v>305335041.48000002</v>
      </c>
      <c r="L24" s="119">
        <v>761013276.90960002</v>
      </c>
      <c r="M24" s="120">
        <f t="shared" si="2"/>
        <v>3561588724.0675001</v>
      </c>
      <c r="N24" s="121">
        <f t="shared" si="3"/>
        <v>2896648755.1674995</v>
      </c>
      <c r="O24" s="64">
        <v>15</v>
      </c>
    </row>
    <row r="25" spans="1:15" ht="18" customHeight="1" x14ac:dyDescent="0.25">
      <c r="A25" s="64">
        <v>16</v>
      </c>
      <c r="B25" s="115" t="s">
        <v>41</v>
      </c>
      <c r="C25" s="117">
        <v>27</v>
      </c>
      <c r="D25" s="69">
        <v>2754307222.0759001</v>
      </c>
      <c r="E25" s="69">
        <v>343613487.29500002</v>
      </c>
      <c r="F25" s="99">
        <f t="shared" si="0"/>
        <v>3097920709.3709002</v>
      </c>
      <c r="G25" s="118">
        <v>46358595.57</v>
      </c>
      <c r="H25" s="118">
        <v>0</v>
      </c>
      <c r="I25" s="69">
        <v>822267522.07000005</v>
      </c>
      <c r="J25" s="100">
        <f t="shared" si="1"/>
        <v>2229294591.7308998</v>
      </c>
      <c r="K25" s="99">
        <v>384199847.38</v>
      </c>
      <c r="L25" s="119">
        <v>913989581.97300005</v>
      </c>
      <c r="M25" s="120">
        <f t="shared" si="2"/>
        <v>4396110138.7238998</v>
      </c>
      <c r="N25" s="121">
        <f t="shared" si="3"/>
        <v>3527484021.0839</v>
      </c>
      <c r="O25" s="64">
        <v>16</v>
      </c>
    </row>
    <row r="26" spans="1:15" ht="18" customHeight="1" x14ac:dyDescent="0.25">
      <c r="A26" s="64">
        <v>17</v>
      </c>
      <c r="B26" s="115" t="s">
        <v>42</v>
      </c>
      <c r="C26" s="117">
        <v>27</v>
      </c>
      <c r="D26" s="69">
        <v>2962512918.4745002</v>
      </c>
      <c r="E26" s="69">
        <v>0</v>
      </c>
      <c r="F26" s="99">
        <f t="shared" si="0"/>
        <v>2962512918.4745002</v>
      </c>
      <c r="G26" s="118">
        <v>25733823.960000001</v>
      </c>
      <c r="H26" s="118">
        <v>0</v>
      </c>
      <c r="I26" s="69">
        <v>236474628.33000001</v>
      </c>
      <c r="J26" s="100">
        <f t="shared" si="1"/>
        <v>2700304466.1845002</v>
      </c>
      <c r="K26" s="99">
        <v>362513769.32999998</v>
      </c>
      <c r="L26" s="119">
        <v>946944732.6358</v>
      </c>
      <c r="M26" s="120">
        <f t="shared" si="2"/>
        <v>4271971420.4403</v>
      </c>
      <c r="N26" s="121">
        <f t="shared" si="3"/>
        <v>4009762968.1503</v>
      </c>
      <c r="O26" s="64">
        <v>17</v>
      </c>
    </row>
    <row r="27" spans="1:15" ht="18" customHeight="1" x14ac:dyDescent="0.25">
      <c r="A27" s="64">
        <v>18</v>
      </c>
      <c r="B27" s="115" t="s">
        <v>43</v>
      </c>
      <c r="C27" s="117">
        <v>23</v>
      </c>
      <c r="D27" s="69">
        <v>3470928455.1781998</v>
      </c>
      <c r="E27" s="69">
        <v>0</v>
      </c>
      <c r="F27" s="99">
        <f t="shared" si="0"/>
        <v>3470928455.1781998</v>
      </c>
      <c r="G27" s="118">
        <v>180575169.37</v>
      </c>
      <c r="H27" s="118">
        <v>0</v>
      </c>
      <c r="I27" s="69">
        <v>203254936.77000001</v>
      </c>
      <c r="J27" s="100">
        <f t="shared" si="1"/>
        <v>3087098349.0381999</v>
      </c>
      <c r="K27" s="99">
        <v>424727044.91000003</v>
      </c>
      <c r="L27" s="119">
        <v>1194143351.5222001</v>
      </c>
      <c r="M27" s="120">
        <f t="shared" si="2"/>
        <v>5089798851.6103992</v>
      </c>
      <c r="N27" s="121">
        <f t="shared" si="3"/>
        <v>4705968745.4703999</v>
      </c>
      <c r="O27" s="64">
        <v>18</v>
      </c>
    </row>
    <row r="28" spans="1:15" ht="18" customHeight="1" x14ac:dyDescent="0.25">
      <c r="A28" s="64">
        <v>19</v>
      </c>
      <c r="B28" s="115" t="s">
        <v>44</v>
      </c>
      <c r="C28" s="117">
        <v>44</v>
      </c>
      <c r="D28" s="69">
        <v>4201945313.0345001</v>
      </c>
      <c r="E28" s="69">
        <v>0</v>
      </c>
      <c r="F28" s="99">
        <f t="shared" si="0"/>
        <v>4201945313.0345001</v>
      </c>
      <c r="G28" s="118">
        <v>54328126.759999998</v>
      </c>
      <c r="H28" s="118">
        <v>0</v>
      </c>
      <c r="I28" s="69">
        <v>482321829.98000002</v>
      </c>
      <c r="J28" s="100">
        <f t="shared" si="1"/>
        <v>3665295356.2944999</v>
      </c>
      <c r="K28" s="99">
        <v>514179372.68000001</v>
      </c>
      <c r="L28" s="119">
        <v>1792474205.3411</v>
      </c>
      <c r="M28" s="120">
        <f t="shared" si="2"/>
        <v>6508598891.0556002</v>
      </c>
      <c r="N28" s="121">
        <f t="shared" si="3"/>
        <v>5971948934.3155994</v>
      </c>
      <c r="O28" s="64">
        <v>19</v>
      </c>
    </row>
    <row r="29" spans="1:15" ht="18" customHeight="1" x14ac:dyDescent="0.25">
      <c r="A29" s="64">
        <v>20</v>
      </c>
      <c r="B29" s="115" t="s">
        <v>45</v>
      </c>
      <c r="C29" s="117">
        <v>34</v>
      </c>
      <c r="D29" s="69">
        <v>3256388030.4354</v>
      </c>
      <c r="E29" s="69">
        <v>0</v>
      </c>
      <c r="F29" s="99">
        <f t="shared" si="0"/>
        <v>3256388030.4354</v>
      </c>
      <c r="G29" s="118">
        <v>99227240.439999998</v>
      </c>
      <c r="H29" s="118">
        <v>0</v>
      </c>
      <c r="I29" s="69">
        <v>638770014.87</v>
      </c>
      <c r="J29" s="100">
        <f t="shared" si="1"/>
        <v>2518390775.1254001</v>
      </c>
      <c r="K29" s="99">
        <v>398474380.30000001</v>
      </c>
      <c r="L29" s="119">
        <v>1127073871.9656</v>
      </c>
      <c r="M29" s="120">
        <f t="shared" si="2"/>
        <v>4781936282.7010002</v>
      </c>
      <c r="N29" s="121">
        <f t="shared" si="3"/>
        <v>4043939027.3910003</v>
      </c>
      <c r="O29" s="64">
        <v>20</v>
      </c>
    </row>
    <row r="30" spans="1:15" ht="18" customHeight="1" x14ac:dyDescent="0.25">
      <c r="A30" s="64">
        <v>21</v>
      </c>
      <c r="B30" s="115" t="s">
        <v>46</v>
      </c>
      <c r="C30" s="117">
        <v>21</v>
      </c>
      <c r="D30" s="69">
        <v>2797253564.4278002</v>
      </c>
      <c r="E30" s="69">
        <v>0</v>
      </c>
      <c r="F30" s="99">
        <f t="shared" si="0"/>
        <v>2797253564.4278002</v>
      </c>
      <c r="G30" s="118">
        <v>36342977.009999998</v>
      </c>
      <c r="H30" s="118">
        <v>0</v>
      </c>
      <c r="I30" s="69">
        <v>264239440.81</v>
      </c>
      <c r="J30" s="100">
        <f t="shared" si="1"/>
        <v>2496671146.6078</v>
      </c>
      <c r="K30" s="99">
        <v>342291480.69</v>
      </c>
      <c r="L30" s="119">
        <v>840898647.18200004</v>
      </c>
      <c r="M30" s="120">
        <f t="shared" si="2"/>
        <v>3980443692.2998004</v>
      </c>
      <c r="N30" s="121">
        <f t="shared" si="3"/>
        <v>3679861274.4798002</v>
      </c>
      <c r="O30" s="64">
        <v>21</v>
      </c>
    </row>
    <row r="31" spans="1:15" ht="18" customHeight="1" x14ac:dyDescent="0.25">
      <c r="A31" s="64">
        <v>22</v>
      </c>
      <c r="B31" s="115" t="s">
        <v>47</v>
      </c>
      <c r="C31" s="117">
        <v>21</v>
      </c>
      <c r="D31" s="69">
        <v>2927880017.9431</v>
      </c>
      <c r="E31" s="69">
        <v>0</v>
      </c>
      <c r="F31" s="99">
        <f t="shared" si="0"/>
        <v>2927880017.9431</v>
      </c>
      <c r="G31" s="118">
        <v>23941292.93</v>
      </c>
      <c r="H31" s="118">
        <v>246132000</v>
      </c>
      <c r="I31" s="69">
        <v>243765401.44</v>
      </c>
      <c r="J31" s="100">
        <f t="shared" si="1"/>
        <v>2414041323.5731001</v>
      </c>
      <c r="K31" s="99">
        <v>358275845.76999998</v>
      </c>
      <c r="L31" s="119">
        <v>849499315.14030004</v>
      </c>
      <c r="M31" s="120">
        <f t="shared" si="2"/>
        <v>4135655178.8534002</v>
      </c>
      <c r="N31" s="121">
        <f t="shared" si="3"/>
        <v>3621816484.4834003</v>
      </c>
      <c r="O31" s="64">
        <v>22</v>
      </c>
    </row>
    <row r="32" spans="1:15" ht="18" customHeight="1" x14ac:dyDescent="0.25">
      <c r="A32" s="64">
        <v>23</v>
      </c>
      <c r="B32" s="115" t="s">
        <v>48</v>
      </c>
      <c r="C32" s="117">
        <v>16</v>
      </c>
      <c r="D32" s="69">
        <v>2358103517.3298998</v>
      </c>
      <c r="E32" s="69">
        <v>0</v>
      </c>
      <c r="F32" s="99">
        <f t="shared" si="0"/>
        <v>2358103517.3298998</v>
      </c>
      <c r="G32" s="118">
        <v>34961787.119999997</v>
      </c>
      <c r="H32" s="118">
        <v>0</v>
      </c>
      <c r="I32" s="69">
        <v>347813959.43000001</v>
      </c>
      <c r="J32" s="100">
        <f t="shared" si="1"/>
        <v>1975327770.7798998</v>
      </c>
      <c r="K32" s="99">
        <v>288554014.13</v>
      </c>
      <c r="L32" s="119">
        <v>772813180.20560002</v>
      </c>
      <c r="M32" s="120">
        <f t="shared" si="2"/>
        <v>3419470711.6654997</v>
      </c>
      <c r="N32" s="121">
        <f t="shared" si="3"/>
        <v>3036694965.1154995</v>
      </c>
      <c r="O32" s="64">
        <v>23</v>
      </c>
    </row>
    <row r="33" spans="1:15" ht="18" customHeight="1" x14ac:dyDescent="0.25">
      <c r="A33" s="64">
        <v>24</v>
      </c>
      <c r="B33" s="115" t="s">
        <v>49</v>
      </c>
      <c r="C33" s="117">
        <v>20</v>
      </c>
      <c r="D33" s="69">
        <v>3548815409.3189001</v>
      </c>
      <c r="E33" s="69">
        <v>0</v>
      </c>
      <c r="F33" s="99">
        <f t="shared" si="0"/>
        <v>3548815409.3189001</v>
      </c>
      <c r="G33" s="118">
        <v>802753160.63999999</v>
      </c>
      <c r="H33" s="118">
        <v>2000000000</v>
      </c>
      <c r="I33" s="69">
        <v>0</v>
      </c>
      <c r="J33" s="100">
        <f t="shared" si="1"/>
        <v>746062248.67890024</v>
      </c>
      <c r="K33" s="99">
        <v>434257836.54000002</v>
      </c>
      <c r="L33" s="119">
        <v>6503663667.0489998</v>
      </c>
      <c r="M33" s="120">
        <f t="shared" si="2"/>
        <v>10486736912.9079</v>
      </c>
      <c r="N33" s="121">
        <f t="shared" si="3"/>
        <v>7683983752.2679005</v>
      </c>
      <c r="O33" s="64">
        <v>24</v>
      </c>
    </row>
    <row r="34" spans="1:15" ht="18" customHeight="1" x14ac:dyDescent="0.25">
      <c r="A34" s="64">
        <v>25</v>
      </c>
      <c r="B34" s="115" t="s">
        <v>50</v>
      </c>
      <c r="C34" s="117">
        <v>13</v>
      </c>
      <c r="D34" s="69">
        <v>2443000310.9398999</v>
      </c>
      <c r="E34" s="69">
        <v>0</v>
      </c>
      <c r="F34" s="99">
        <f t="shared" si="0"/>
        <v>2443000310.9398999</v>
      </c>
      <c r="G34" s="118">
        <v>26961830.75</v>
      </c>
      <c r="H34" s="118">
        <v>101637860.22</v>
      </c>
      <c r="I34" s="69">
        <v>124304116.61</v>
      </c>
      <c r="J34" s="100">
        <f t="shared" si="1"/>
        <v>2190096503.3599</v>
      </c>
      <c r="K34" s="99">
        <v>298942578.67000002</v>
      </c>
      <c r="L34" s="119">
        <v>722558312.38619995</v>
      </c>
      <c r="M34" s="120">
        <f t="shared" si="2"/>
        <v>3464501201.9960999</v>
      </c>
      <c r="N34" s="121">
        <f t="shared" si="3"/>
        <v>3211597394.4161</v>
      </c>
      <c r="O34" s="64">
        <v>25</v>
      </c>
    </row>
    <row r="35" spans="1:15" ht="18" customHeight="1" x14ac:dyDescent="0.25">
      <c r="A35" s="64">
        <v>26</v>
      </c>
      <c r="B35" s="115" t="s">
        <v>51</v>
      </c>
      <c r="C35" s="117">
        <v>25</v>
      </c>
      <c r="D35" s="69">
        <v>3137925127.2153001</v>
      </c>
      <c r="E35" s="69">
        <v>0</v>
      </c>
      <c r="F35" s="99">
        <f t="shared" si="0"/>
        <v>3137925127.2153001</v>
      </c>
      <c r="G35" s="118">
        <v>30734086.280000001</v>
      </c>
      <c r="H35" s="118">
        <v>275631992.38</v>
      </c>
      <c r="I35" s="69">
        <v>408698474.5</v>
      </c>
      <c r="J35" s="100">
        <f t="shared" si="1"/>
        <v>2422860574.0552998</v>
      </c>
      <c r="K35" s="99">
        <v>383978432.18000001</v>
      </c>
      <c r="L35" s="119">
        <v>908525489.78740001</v>
      </c>
      <c r="M35" s="120">
        <f t="shared" si="2"/>
        <v>4430429049.1827002</v>
      </c>
      <c r="N35" s="121">
        <f t="shared" si="3"/>
        <v>3715364496.0226994</v>
      </c>
      <c r="O35" s="64">
        <v>26</v>
      </c>
    </row>
    <row r="36" spans="1:15" ht="18" customHeight="1" x14ac:dyDescent="0.25">
      <c r="A36" s="64">
        <v>27</v>
      </c>
      <c r="B36" s="115" t="s">
        <v>52</v>
      </c>
      <c r="C36" s="117">
        <v>20</v>
      </c>
      <c r="D36" s="69">
        <v>2461144478.5598001</v>
      </c>
      <c r="E36" s="69">
        <v>0</v>
      </c>
      <c r="F36" s="99">
        <f t="shared" si="0"/>
        <v>2461144478.5598001</v>
      </c>
      <c r="G36" s="118">
        <v>72750986.819999993</v>
      </c>
      <c r="H36" s="118">
        <v>0</v>
      </c>
      <c r="I36" s="69">
        <v>1133331119.97</v>
      </c>
      <c r="J36" s="100">
        <f t="shared" si="1"/>
        <v>1255062371.7697999</v>
      </c>
      <c r="K36" s="99">
        <v>301162825.73000002</v>
      </c>
      <c r="L36" s="119">
        <v>931781917.44809997</v>
      </c>
      <c r="M36" s="120">
        <f t="shared" si="2"/>
        <v>3694089221.7379003</v>
      </c>
      <c r="N36" s="121">
        <f t="shared" si="3"/>
        <v>2488007114.9478998</v>
      </c>
      <c r="O36" s="64">
        <v>27</v>
      </c>
    </row>
    <row r="37" spans="1:15" ht="18" customHeight="1" x14ac:dyDescent="0.25">
      <c r="A37" s="64">
        <v>28</v>
      </c>
      <c r="B37" s="115" t="s">
        <v>53</v>
      </c>
      <c r="C37" s="117">
        <v>18</v>
      </c>
      <c r="D37" s="69">
        <v>2466020281.4038</v>
      </c>
      <c r="E37" s="69">
        <v>1176856431.6236999</v>
      </c>
      <c r="F37" s="99">
        <f t="shared" si="0"/>
        <v>3642876713.0275002</v>
      </c>
      <c r="G37" s="118">
        <v>50606534.740000002</v>
      </c>
      <c r="H37" s="118">
        <v>725882360.59000003</v>
      </c>
      <c r="I37" s="69">
        <v>236499022.94999999</v>
      </c>
      <c r="J37" s="100">
        <f t="shared" si="1"/>
        <v>2629888794.7475004</v>
      </c>
      <c r="K37" s="99">
        <v>527587667.60000002</v>
      </c>
      <c r="L37" s="119">
        <v>860009400.06410003</v>
      </c>
      <c r="M37" s="120">
        <f t="shared" si="2"/>
        <v>5030473780.6915998</v>
      </c>
      <c r="N37" s="121">
        <f t="shared" si="3"/>
        <v>4017485862.4116001</v>
      </c>
      <c r="O37" s="64">
        <v>28</v>
      </c>
    </row>
    <row r="38" spans="1:15" ht="18" customHeight="1" x14ac:dyDescent="0.25">
      <c r="A38" s="64">
        <v>29</v>
      </c>
      <c r="B38" s="115" t="s">
        <v>54</v>
      </c>
      <c r="C38" s="117">
        <v>30</v>
      </c>
      <c r="D38" s="69">
        <v>2416026808.2958002</v>
      </c>
      <c r="E38" s="69">
        <v>0</v>
      </c>
      <c r="F38" s="99">
        <f t="shared" si="0"/>
        <v>2416026808.2958002</v>
      </c>
      <c r="G38" s="118">
        <v>95247661.719999999</v>
      </c>
      <c r="H38" s="118">
        <v>945881467</v>
      </c>
      <c r="I38" s="69">
        <v>1375047323.53</v>
      </c>
      <c r="J38" s="100">
        <f t="shared" si="1"/>
        <v>-149643.95419955254</v>
      </c>
      <c r="K38" s="99">
        <v>295641912.51999998</v>
      </c>
      <c r="L38" s="119">
        <v>874735372.16820002</v>
      </c>
      <c r="M38" s="120">
        <f t="shared" si="2"/>
        <v>3586404092.9840002</v>
      </c>
      <c r="N38" s="121">
        <f t="shared" si="3"/>
        <v>1170227640.7340004</v>
      </c>
      <c r="O38" s="64">
        <v>29</v>
      </c>
    </row>
    <row r="39" spans="1:15" ht="18" customHeight="1" x14ac:dyDescent="0.25">
      <c r="A39" s="64">
        <v>30</v>
      </c>
      <c r="B39" s="115" t="s">
        <v>55</v>
      </c>
      <c r="C39" s="117">
        <v>33</v>
      </c>
      <c r="D39" s="69">
        <v>2971238273.0485001</v>
      </c>
      <c r="E39" s="69">
        <v>0</v>
      </c>
      <c r="F39" s="99">
        <f t="shared" si="0"/>
        <v>2971238273.0485001</v>
      </c>
      <c r="G39" s="118">
        <v>115182557.78</v>
      </c>
      <c r="H39" s="118">
        <v>99912935</v>
      </c>
      <c r="I39" s="69">
        <v>399777987.94999999</v>
      </c>
      <c r="J39" s="100">
        <f t="shared" si="1"/>
        <v>2356364792.3185</v>
      </c>
      <c r="K39" s="99">
        <v>363581464.64999998</v>
      </c>
      <c r="L39" s="119">
        <v>1500317719.8482001</v>
      </c>
      <c r="M39" s="120">
        <f t="shared" si="2"/>
        <v>4835137457.5467005</v>
      </c>
      <c r="N39" s="121">
        <f t="shared" si="3"/>
        <v>4220263976.8167</v>
      </c>
      <c r="O39" s="64">
        <v>30</v>
      </c>
    </row>
    <row r="40" spans="1:15" ht="18" customHeight="1" x14ac:dyDescent="0.25">
      <c r="A40" s="64">
        <v>31</v>
      </c>
      <c r="B40" s="115" t="s">
        <v>56</v>
      </c>
      <c r="C40" s="117">
        <v>17</v>
      </c>
      <c r="D40" s="69">
        <v>2766320746.0599999</v>
      </c>
      <c r="E40" s="69">
        <v>0</v>
      </c>
      <c r="F40" s="99">
        <f t="shared" si="0"/>
        <v>2766320746.0599999</v>
      </c>
      <c r="G40" s="118">
        <v>18708659.809999999</v>
      </c>
      <c r="H40" s="118">
        <v>609914612.08000004</v>
      </c>
      <c r="I40" s="69">
        <v>519429350.12</v>
      </c>
      <c r="J40" s="100">
        <f t="shared" si="1"/>
        <v>1618268124.0500002</v>
      </c>
      <c r="K40" s="99">
        <v>338506325.01999998</v>
      </c>
      <c r="L40" s="119">
        <v>856495405.39610004</v>
      </c>
      <c r="M40" s="120">
        <f t="shared" si="2"/>
        <v>3961322476.4761</v>
      </c>
      <c r="N40" s="121">
        <f t="shared" si="3"/>
        <v>2813269854.4661002</v>
      </c>
      <c r="O40" s="64">
        <v>31</v>
      </c>
    </row>
    <row r="41" spans="1:15" ht="18" customHeight="1" x14ac:dyDescent="0.25">
      <c r="A41" s="64">
        <v>32</v>
      </c>
      <c r="B41" s="115" t="s">
        <v>57</v>
      </c>
      <c r="C41" s="117">
        <v>23</v>
      </c>
      <c r="D41" s="69">
        <v>2856954754.5331001</v>
      </c>
      <c r="E41" s="69">
        <v>6683047369.3041</v>
      </c>
      <c r="F41" s="99">
        <f t="shared" si="0"/>
        <v>9540002123.8372002</v>
      </c>
      <c r="G41" s="118">
        <v>48720437.130000003</v>
      </c>
      <c r="H41" s="118">
        <v>0</v>
      </c>
      <c r="I41" s="69">
        <v>1267549523.03</v>
      </c>
      <c r="J41" s="100">
        <f t="shared" si="1"/>
        <v>8223732163.6772013</v>
      </c>
      <c r="K41" s="99">
        <v>1305405398.3699999</v>
      </c>
      <c r="L41" s="119">
        <v>1713385927.1307001</v>
      </c>
      <c r="M41" s="120">
        <f t="shared" si="2"/>
        <v>12558793449.337898</v>
      </c>
      <c r="N41" s="121">
        <f t="shared" si="3"/>
        <v>11242523489.177902</v>
      </c>
      <c r="O41" s="64">
        <v>32</v>
      </c>
    </row>
    <row r="42" spans="1:15" ht="18" customHeight="1" x14ac:dyDescent="0.25">
      <c r="A42" s="64">
        <v>33</v>
      </c>
      <c r="B42" s="115" t="s">
        <v>58</v>
      </c>
      <c r="C42" s="117">
        <v>23</v>
      </c>
      <c r="D42" s="69">
        <v>2919548397.0137</v>
      </c>
      <c r="E42" s="69">
        <v>0</v>
      </c>
      <c r="F42" s="99">
        <f t="shared" si="0"/>
        <v>2919548397.0137</v>
      </c>
      <c r="G42" s="118">
        <v>33665974.990000002</v>
      </c>
      <c r="H42" s="118">
        <v>0</v>
      </c>
      <c r="I42" s="69">
        <v>573519483.79999995</v>
      </c>
      <c r="J42" s="100">
        <f t="shared" si="1"/>
        <v>2312362938.2237005</v>
      </c>
      <c r="K42" s="99">
        <v>357256330.44999999</v>
      </c>
      <c r="L42" s="119">
        <v>876570723.40970004</v>
      </c>
      <c r="M42" s="120">
        <f t="shared" si="2"/>
        <v>4153375450.8733997</v>
      </c>
      <c r="N42" s="121">
        <f t="shared" si="3"/>
        <v>3546189992.0834002</v>
      </c>
      <c r="O42" s="64">
        <v>33</v>
      </c>
    </row>
    <row r="43" spans="1:15" ht="18" customHeight="1" x14ac:dyDescent="0.25">
      <c r="A43" s="64">
        <v>34</v>
      </c>
      <c r="B43" s="115" t="s">
        <v>59</v>
      </c>
      <c r="C43" s="117">
        <v>16</v>
      </c>
      <c r="D43" s="69">
        <v>2551807280.3944001</v>
      </c>
      <c r="E43" s="69">
        <v>0</v>
      </c>
      <c r="F43" s="99">
        <f t="shared" si="0"/>
        <v>2551807280.3944001</v>
      </c>
      <c r="G43" s="118">
        <v>17164063.460000001</v>
      </c>
      <c r="H43" s="118">
        <v>0</v>
      </c>
      <c r="I43" s="69">
        <v>416352804.32999998</v>
      </c>
      <c r="J43" s="100">
        <f t="shared" si="1"/>
        <v>2118290412.6044002</v>
      </c>
      <c r="K43" s="99">
        <v>312256959.31</v>
      </c>
      <c r="L43" s="119">
        <v>784689599.68239999</v>
      </c>
      <c r="M43" s="120">
        <f t="shared" si="2"/>
        <v>3648753839.3867998</v>
      </c>
      <c r="N43" s="121">
        <f t="shared" si="3"/>
        <v>3215236971.5967999</v>
      </c>
      <c r="O43" s="64">
        <v>34</v>
      </c>
    </row>
    <row r="44" spans="1:15" ht="18" customHeight="1" x14ac:dyDescent="0.25">
      <c r="A44" s="64">
        <v>35</v>
      </c>
      <c r="B44" s="115" t="s">
        <v>60</v>
      </c>
      <c r="C44" s="117">
        <v>17</v>
      </c>
      <c r="D44" s="69">
        <v>2630585731.8895998</v>
      </c>
      <c r="E44" s="69">
        <v>0</v>
      </c>
      <c r="F44" s="99">
        <f t="shared" si="0"/>
        <v>2630585731.8895998</v>
      </c>
      <c r="G44" s="118">
        <v>31564249.48</v>
      </c>
      <c r="H44" s="118">
        <v>0</v>
      </c>
      <c r="I44" s="69">
        <v>89972595.590000004</v>
      </c>
      <c r="J44" s="100">
        <f t="shared" si="1"/>
        <v>2509048886.8195996</v>
      </c>
      <c r="K44" s="99">
        <v>321896840.77999997</v>
      </c>
      <c r="L44" s="119">
        <v>786908439.9375</v>
      </c>
      <c r="M44" s="120">
        <f t="shared" si="2"/>
        <v>3739391012.6070995</v>
      </c>
      <c r="N44" s="121">
        <f t="shared" si="3"/>
        <v>3617854167.5370998</v>
      </c>
      <c r="O44" s="64">
        <v>35</v>
      </c>
    </row>
    <row r="45" spans="1:15" ht="18" customHeight="1" thickBot="1" x14ac:dyDescent="0.3">
      <c r="A45" s="64">
        <v>36</v>
      </c>
      <c r="B45" s="115" t="s">
        <v>61</v>
      </c>
      <c r="C45" s="117">
        <v>14</v>
      </c>
      <c r="D45" s="69">
        <v>2636188111.3815999</v>
      </c>
      <c r="E45" s="69">
        <v>0</v>
      </c>
      <c r="F45" s="99">
        <f t="shared" si="0"/>
        <v>2636188111.3815999</v>
      </c>
      <c r="G45" s="118">
        <v>20300625.149999999</v>
      </c>
      <c r="H45" s="118">
        <v>488822936.86000001</v>
      </c>
      <c r="I45" s="69">
        <v>780842346.25999999</v>
      </c>
      <c r="J45" s="100">
        <f t="shared" si="1"/>
        <v>1346222203.1115997</v>
      </c>
      <c r="K45" s="99">
        <v>322582387.06</v>
      </c>
      <c r="L45" s="119">
        <v>837861019.17180002</v>
      </c>
      <c r="M45" s="120">
        <f t="shared" si="2"/>
        <v>3796631517.6134</v>
      </c>
      <c r="N45" s="121">
        <f t="shared" si="3"/>
        <v>2506665609.3433995</v>
      </c>
      <c r="O45" s="64">
        <v>36</v>
      </c>
    </row>
    <row r="46" spans="1:15" ht="18" customHeight="1" thickTop="1" thickBot="1" x14ac:dyDescent="0.3">
      <c r="A46" s="64"/>
      <c r="B46" s="135" t="s">
        <v>882</v>
      </c>
      <c r="C46" s="136"/>
      <c r="D46" s="122">
        <f>SUM(D10:D45)</f>
        <v>100455503399.00562</v>
      </c>
      <c r="E46" s="122">
        <f t="shared" ref="E46:N46" si="4">SUM(E10:E45)</f>
        <v>35413088685.031197</v>
      </c>
      <c r="F46" s="122">
        <f>SUM(F10:F45)</f>
        <v>135868592084.0368</v>
      </c>
      <c r="G46" s="122">
        <f t="shared" si="4"/>
        <v>2674646342.0800004</v>
      </c>
      <c r="H46" s="122">
        <f t="shared" si="4"/>
        <v>9585134311.170002</v>
      </c>
      <c r="I46" s="122">
        <f t="shared" si="4"/>
        <v>17968867436.295101</v>
      </c>
      <c r="J46" s="122">
        <f>SUM(J10:J45)</f>
        <v>105639943994.4917</v>
      </c>
      <c r="K46" s="122">
        <f>SUM(K10:K45)</f>
        <v>17094782886.300001</v>
      </c>
      <c r="L46" s="123">
        <f t="shared" si="4"/>
        <v>39991202638.280197</v>
      </c>
      <c r="M46" s="122">
        <f t="shared" si="4"/>
        <v>192954577608.617</v>
      </c>
      <c r="N46" s="122">
        <f t="shared" si="4"/>
        <v>162725929519.0719</v>
      </c>
      <c r="O46" s="36"/>
    </row>
    <row r="47" spans="1:15" ht="13.5" thickTop="1" x14ac:dyDescent="0.2">
      <c r="B47" t="s">
        <v>18</v>
      </c>
      <c r="I47" s="21"/>
      <c r="J47" s="21"/>
      <c r="K47" s="21"/>
      <c r="L47" s="23"/>
    </row>
    <row r="48" spans="1:15" x14ac:dyDescent="0.2">
      <c r="B48" t="s">
        <v>19</v>
      </c>
      <c r="I48" s="22"/>
      <c r="J48" s="21"/>
      <c r="K48" s="21"/>
      <c r="N48" s="21"/>
    </row>
    <row r="49" spans="1:13" x14ac:dyDescent="0.2">
      <c r="C49" s="16" t="s">
        <v>24</v>
      </c>
      <c r="M49" s="22"/>
    </row>
    <row r="50" spans="1:13" x14ac:dyDescent="0.2">
      <c r="C50" s="16"/>
      <c r="I50" s="96"/>
      <c r="J50" s="25"/>
      <c r="K50" s="25"/>
    </row>
    <row r="52" spans="1:13" x14ac:dyDescent="0.2">
      <c r="J52" s="21"/>
    </row>
    <row r="53" spans="1:13" ht="20.25" x14ac:dyDescent="0.3">
      <c r="A53" s="19"/>
    </row>
    <row r="57" spans="1:13" x14ac:dyDescent="0.2">
      <c r="J57" s="25"/>
    </row>
    <row r="58" spans="1:13" x14ac:dyDescent="0.2">
      <c r="J58" s="25"/>
    </row>
    <row r="59" spans="1:13" x14ac:dyDescent="0.2">
      <c r="J59" s="25"/>
    </row>
    <row r="60" spans="1:13" x14ac:dyDescent="0.2">
      <c r="J60" s="25"/>
    </row>
    <row r="61" spans="1:13" x14ac:dyDescent="0.2">
      <c r="J61" s="25"/>
    </row>
    <row r="62" spans="1:13" x14ac:dyDescent="0.2">
      <c r="J62" s="25"/>
    </row>
    <row r="69" spans="10:13" x14ac:dyDescent="0.2">
      <c r="J69" s="25"/>
      <c r="K69" s="25"/>
      <c r="L69" s="25"/>
      <c r="M69" s="25"/>
    </row>
    <row r="70" spans="10:13" x14ac:dyDescent="0.2">
      <c r="J70" s="25"/>
      <c r="K70" s="25"/>
      <c r="L70" s="25"/>
      <c r="M70" s="25"/>
    </row>
    <row r="71" spans="10:13" x14ac:dyDescent="0.2">
      <c r="J71" s="25"/>
      <c r="K71" s="25"/>
      <c r="L71" s="25"/>
      <c r="M71" s="25"/>
    </row>
    <row r="72" spans="10:13" x14ac:dyDescent="0.2">
      <c r="J72" s="25"/>
      <c r="K72" s="25"/>
      <c r="L72" s="25"/>
      <c r="M72" s="25"/>
    </row>
    <row r="73" spans="10:13" x14ac:dyDescent="0.2">
      <c r="J73" s="25"/>
      <c r="K73" s="25"/>
      <c r="L73" s="25"/>
      <c r="M73" s="25"/>
    </row>
    <row r="74" spans="10:13" x14ac:dyDescent="0.2">
      <c r="J74" s="25"/>
      <c r="K74" s="25"/>
      <c r="L74" s="25"/>
      <c r="M74" s="25"/>
    </row>
    <row r="75" spans="10:13" x14ac:dyDescent="0.2">
      <c r="J75" s="25"/>
      <c r="K75" s="25"/>
      <c r="L75" s="25"/>
      <c r="M75" s="25"/>
    </row>
    <row r="76" spans="10:13" x14ac:dyDescent="0.2">
      <c r="J76" s="25"/>
      <c r="K76" s="25"/>
      <c r="L76" s="25"/>
      <c r="M76" s="25"/>
    </row>
    <row r="77" spans="10:13" x14ac:dyDescent="0.2">
      <c r="J77" s="25"/>
      <c r="K77" s="25"/>
      <c r="L77" s="25"/>
      <c r="M77" s="25"/>
    </row>
    <row r="78" spans="10:13" x14ac:dyDescent="0.2">
      <c r="J78" s="25"/>
      <c r="K78" s="25"/>
      <c r="L78" s="25"/>
      <c r="M78" s="25"/>
    </row>
  </sheetData>
  <mergeCells count="17">
    <mergeCell ref="L7:L8"/>
    <mergeCell ref="M7:M8"/>
    <mergeCell ref="N7:N8"/>
    <mergeCell ref="K7:K8"/>
    <mergeCell ref="A2:P2"/>
    <mergeCell ref="A4:N4"/>
    <mergeCell ref="A7:A8"/>
    <mergeCell ref="O7:O8"/>
    <mergeCell ref="D5:N5"/>
    <mergeCell ref="J7:J8"/>
    <mergeCell ref="B46:C46"/>
    <mergeCell ref="G7:I7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4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414"/>
  <sheetViews>
    <sheetView tabSelected="1" topLeftCell="B4" workbookViewId="0">
      <pane xSplit="3" ySplit="3" topLeftCell="E437" activePane="bottomRight" state="frozen"/>
      <selection activeCell="B4" sqref="B4"/>
      <selection pane="topRight" activeCell="E4" sqref="E4"/>
      <selection pane="bottomLeft" activeCell="B7" sqref="B7"/>
      <selection pane="bottomRight" activeCell="B414" sqref="A414:XFD445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7" width="15.42578125" customWidth="1"/>
    <col min="8" max="8" width="18.42578125" customWidth="1"/>
    <col min="9" max="9" width="19.7109375" bestFit="1" customWidth="1"/>
    <col min="10" max="10" width="3.28515625" customWidth="1"/>
    <col min="11" max="11" width="4.7109375" style="13" customWidth="1"/>
    <col min="12" max="12" width="13" customWidth="1"/>
    <col min="13" max="13" width="9.42578125" bestFit="1" customWidth="1"/>
    <col min="14" max="14" width="22.28515625" customWidth="1"/>
    <col min="15" max="15" width="18.7109375" customWidth="1"/>
    <col min="16" max="17" width="21.85546875" customWidth="1"/>
    <col min="18" max="18" width="18.7109375" customWidth="1"/>
    <col min="19" max="19" width="22.140625" bestFit="1" customWidth="1"/>
  </cols>
  <sheetData>
    <row r="1" spans="1:19" ht="26.25" x14ac:dyDescent="0.4">
      <c r="A1" s="144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ht="26.25" hidden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8" x14ac:dyDescent="0.25">
      <c r="J3" s="17" t="s">
        <v>15</v>
      </c>
    </row>
    <row r="4" spans="1:19" ht="45" customHeight="1" x14ac:dyDescent="0.3">
      <c r="B4" s="158" t="s">
        <v>920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</row>
    <row r="5" spans="1:19" x14ac:dyDescent="0.2">
      <c r="J5" s="13">
        <v>0</v>
      </c>
    </row>
    <row r="6" spans="1:19" ht="91.5" customHeight="1" x14ac:dyDescent="0.2">
      <c r="A6" s="9" t="s">
        <v>0</v>
      </c>
      <c r="B6" s="2" t="s">
        <v>8</v>
      </c>
      <c r="C6" s="2" t="s">
        <v>0</v>
      </c>
      <c r="D6" s="2" t="s">
        <v>9</v>
      </c>
      <c r="E6" s="2" t="s">
        <v>5</v>
      </c>
      <c r="F6" s="124" t="s">
        <v>911</v>
      </c>
      <c r="G6" s="2" t="s">
        <v>883</v>
      </c>
      <c r="H6" s="2" t="s">
        <v>10</v>
      </c>
      <c r="I6" s="2" t="s">
        <v>16</v>
      </c>
      <c r="J6" s="7"/>
      <c r="K6" s="14"/>
      <c r="L6" s="2" t="s">
        <v>8</v>
      </c>
      <c r="M6" s="2" t="s">
        <v>0</v>
      </c>
      <c r="N6" s="2" t="s">
        <v>9</v>
      </c>
      <c r="O6" s="2" t="s">
        <v>5</v>
      </c>
      <c r="P6" s="124" t="s">
        <v>911</v>
      </c>
      <c r="Q6" s="2" t="s">
        <v>883</v>
      </c>
      <c r="R6" s="2" t="s">
        <v>10</v>
      </c>
      <c r="S6" s="2" t="s">
        <v>16</v>
      </c>
    </row>
    <row r="7" spans="1:19" ht="12.75" customHeight="1" x14ac:dyDescent="0.2">
      <c r="A7" s="1"/>
      <c r="B7" s="1"/>
      <c r="C7" s="1"/>
      <c r="D7" s="1"/>
      <c r="E7" s="3" t="s">
        <v>4</v>
      </c>
      <c r="F7" s="3" t="s">
        <v>4</v>
      </c>
      <c r="G7" s="3" t="s">
        <v>4</v>
      </c>
      <c r="H7" s="3" t="s">
        <v>4</v>
      </c>
      <c r="I7" s="3" t="s">
        <v>4</v>
      </c>
      <c r="J7" s="7"/>
      <c r="K7" s="14"/>
      <c r="L7" s="3"/>
      <c r="M7" s="3"/>
      <c r="N7" s="3"/>
      <c r="O7" s="3" t="s">
        <v>4</v>
      </c>
      <c r="P7" s="3" t="s">
        <v>4</v>
      </c>
      <c r="Q7" s="3" t="s">
        <v>4</v>
      </c>
      <c r="R7" s="3" t="s">
        <v>4</v>
      </c>
      <c r="S7" s="3" t="s">
        <v>4</v>
      </c>
    </row>
    <row r="8" spans="1:19" ht="24.95" customHeight="1" x14ac:dyDescent="0.2">
      <c r="A8" s="156">
        <v>1</v>
      </c>
      <c r="B8" s="150" t="s">
        <v>26</v>
      </c>
      <c r="C8" s="1">
        <v>1</v>
      </c>
      <c r="D8" s="4" t="s">
        <v>65</v>
      </c>
      <c r="E8" s="4">
        <v>82353676.924199998</v>
      </c>
      <c r="F8" s="4">
        <v>10077371.0232</v>
      </c>
      <c r="G8" s="4">
        <v>0</v>
      </c>
      <c r="H8" s="4">
        <v>25544069.8444</v>
      </c>
      <c r="I8" s="5">
        <f>E8+F8+G8+H8</f>
        <v>117975117.79180001</v>
      </c>
      <c r="J8" s="7"/>
      <c r="K8" s="159">
        <v>19</v>
      </c>
      <c r="L8" s="150" t="s">
        <v>44</v>
      </c>
      <c r="M8" s="8">
        <v>26</v>
      </c>
      <c r="N8" s="4" t="s">
        <v>446</v>
      </c>
      <c r="O8" s="4">
        <v>87182275.686800003</v>
      </c>
      <c r="P8" s="4">
        <v>10668232.088099999</v>
      </c>
      <c r="Q8" s="4">
        <v>0</v>
      </c>
      <c r="R8" s="4">
        <v>30341456.217700001</v>
      </c>
      <c r="S8" s="5">
        <f>O8+P8+Q8+R8</f>
        <v>128191963.99260001</v>
      </c>
    </row>
    <row r="9" spans="1:19" ht="24.95" customHeight="1" x14ac:dyDescent="0.2">
      <c r="A9" s="156"/>
      <c r="B9" s="151"/>
      <c r="C9" s="1">
        <v>2</v>
      </c>
      <c r="D9" s="4" t="s">
        <v>66</v>
      </c>
      <c r="E9" s="4">
        <v>137396381.66679999</v>
      </c>
      <c r="F9" s="4">
        <v>16812780.764699999</v>
      </c>
      <c r="G9" s="4">
        <v>0</v>
      </c>
      <c r="H9" s="4">
        <v>44525322.277099997</v>
      </c>
      <c r="I9" s="5">
        <f t="shared" ref="I9:I72" si="0">E9+F9+G9+H9</f>
        <v>198734484.70859998</v>
      </c>
      <c r="J9" s="7"/>
      <c r="K9" s="159"/>
      <c r="L9" s="151"/>
      <c r="M9" s="8">
        <v>27</v>
      </c>
      <c r="N9" s="4" t="s">
        <v>447</v>
      </c>
      <c r="O9" s="4">
        <v>85380540.420000002</v>
      </c>
      <c r="P9" s="4">
        <v>10447759.1785</v>
      </c>
      <c r="Q9" s="4">
        <v>0</v>
      </c>
      <c r="R9" s="4">
        <v>32356373.845699999</v>
      </c>
      <c r="S9" s="5">
        <f t="shared" ref="S9:S72" si="1">O9+P9+Q9+R9</f>
        <v>128184673.44419999</v>
      </c>
    </row>
    <row r="10" spans="1:19" ht="24.95" customHeight="1" x14ac:dyDescent="0.2">
      <c r="A10" s="156"/>
      <c r="B10" s="151"/>
      <c r="C10" s="1">
        <v>3</v>
      </c>
      <c r="D10" s="4" t="s">
        <v>67</v>
      </c>
      <c r="E10" s="4">
        <v>96673481.8248</v>
      </c>
      <c r="F10" s="4">
        <v>11829642.3528</v>
      </c>
      <c r="G10" s="4">
        <v>0</v>
      </c>
      <c r="H10" s="4">
        <v>29307033.361299999</v>
      </c>
      <c r="I10" s="5">
        <f t="shared" si="0"/>
        <v>137810157.53889999</v>
      </c>
      <c r="J10" s="7"/>
      <c r="K10" s="159"/>
      <c r="L10" s="151"/>
      <c r="M10" s="8">
        <v>28</v>
      </c>
      <c r="N10" s="4" t="s">
        <v>448</v>
      </c>
      <c r="O10" s="4">
        <v>85457828.805099994</v>
      </c>
      <c r="P10" s="4">
        <v>10457216.725099999</v>
      </c>
      <c r="Q10" s="4">
        <v>0</v>
      </c>
      <c r="R10" s="4">
        <v>31877708.662799999</v>
      </c>
      <c r="S10" s="5">
        <f t="shared" si="1"/>
        <v>127792754.19299999</v>
      </c>
    </row>
    <row r="11" spans="1:19" ht="24.95" customHeight="1" x14ac:dyDescent="0.2">
      <c r="A11" s="156"/>
      <c r="B11" s="151"/>
      <c r="C11" s="1">
        <v>4</v>
      </c>
      <c r="D11" s="4" t="s">
        <v>68</v>
      </c>
      <c r="E11" s="4">
        <v>98499807.674799994</v>
      </c>
      <c r="F11" s="4">
        <v>12053124.3379</v>
      </c>
      <c r="G11" s="4">
        <v>0</v>
      </c>
      <c r="H11" s="4">
        <v>30621292.678300001</v>
      </c>
      <c r="I11" s="5">
        <f t="shared" si="0"/>
        <v>141174224.69099998</v>
      </c>
      <c r="J11" s="7"/>
      <c r="K11" s="159"/>
      <c r="L11" s="151"/>
      <c r="M11" s="8">
        <v>29</v>
      </c>
      <c r="N11" s="4" t="s">
        <v>449</v>
      </c>
      <c r="O11" s="4">
        <v>101281708.9747</v>
      </c>
      <c r="P11" s="4">
        <v>12393537.2083</v>
      </c>
      <c r="Q11" s="4">
        <v>0</v>
      </c>
      <c r="R11" s="4">
        <v>37024109.355300002</v>
      </c>
      <c r="S11" s="5">
        <f t="shared" si="1"/>
        <v>150699355.53830001</v>
      </c>
    </row>
    <row r="12" spans="1:19" ht="24.95" customHeight="1" x14ac:dyDescent="0.2">
      <c r="A12" s="156"/>
      <c r="B12" s="151"/>
      <c r="C12" s="1">
        <v>5</v>
      </c>
      <c r="D12" s="4" t="s">
        <v>69</v>
      </c>
      <c r="E12" s="4">
        <v>89654116.2773</v>
      </c>
      <c r="F12" s="4">
        <v>10970703.764799999</v>
      </c>
      <c r="G12" s="4">
        <v>0</v>
      </c>
      <c r="H12" s="4">
        <v>27374313.188999999</v>
      </c>
      <c r="I12" s="5">
        <f t="shared" si="0"/>
        <v>127999133.23109999</v>
      </c>
      <c r="J12" s="7"/>
      <c r="K12" s="159"/>
      <c r="L12" s="151"/>
      <c r="M12" s="8">
        <v>30</v>
      </c>
      <c r="N12" s="4" t="s">
        <v>450</v>
      </c>
      <c r="O12" s="4">
        <v>102074033.5253</v>
      </c>
      <c r="P12" s="4">
        <v>12490491.5735</v>
      </c>
      <c r="Q12" s="4">
        <v>0</v>
      </c>
      <c r="R12" s="4">
        <v>36507825.336900003</v>
      </c>
      <c r="S12" s="5">
        <f t="shared" si="1"/>
        <v>151072350.4357</v>
      </c>
    </row>
    <row r="13" spans="1:19" ht="24.95" customHeight="1" x14ac:dyDescent="0.2">
      <c r="A13" s="156"/>
      <c r="B13" s="151"/>
      <c r="C13" s="1">
        <v>6</v>
      </c>
      <c r="D13" s="4" t="s">
        <v>70</v>
      </c>
      <c r="E13" s="4">
        <v>92589528.348399997</v>
      </c>
      <c r="F13" s="4">
        <v>11329901.2852</v>
      </c>
      <c r="G13" s="4">
        <v>0</v>
      </c>
      <c r="H13" s="4">
        <v>28318743.954</v>
      </c>
      <c r="I13" s="5">
        <f t="shared" si="0"/>
        <v>132238173.58759999</v>
      </c>
      <c r="J13" s="7"/>
      <c r="K13" s="159"/>
      <c r="L13" s="151"/>
      <c r="M13" s="8">
        <v>31</v>
      </c>
      <c r="N13" s="4" t="s">
        <v>50</v>
      </c>
      <c r="O13" s="4">
        <v>176483298.8651</v>
      </c>
      <c r="P13" s="4">
        <v>21595728.915600002</v>
      </c>
      <c r="Q13" s="4">
        <v>0</v>
      </c>
      <c r="R13" s="4">
        <v>59479614.241999999</v>
      </c>
      <c r="S13" s="5">
        <f t="shared" si="1"/>
        <v>257558642.02270001</v>
      </c>
    </row>
    <row r="14" spans="1:19" ht="24.95" customHeight="1" x14ac:dyDescent="0.2">
      <c r="A14" s="156"/>
      <c r="B14" s="151"/>
      <c r="C14" s="1">
        <v>7</v>
      </c>
      <c r="D14" s="4" t="s">
        <v>71</v>
      </c>
      <c r="E14" s="4">
        <v>89836642.181400001</v>
      </c>
      <c r="F14" s="4">
        <v>10993038.9091</v>
      </c>
      <c r="G14" s="4">
        <v>0</v>
      </c>
      <c r="H14" s="4">
        <v>27180459.1897</v>
      </c>
      <c r="I14" s="5">
        <f t="shared" si="0"/>
        <v>128010140.2802</v>
      </c>
      <c r="J14" s="7"/>
      <c r="K14" s="159"/>
      <c r="L14" s="151"/>
      <c r="M14" s="8">
        <v>32</v>
      </c>
      <c r="N14" s="4" t="s">
        <v>451</v>
      </c>
      <c r="O14" s="4">
        <v>88396587.615799993</v>
      </c>
      <c r="P14" s="4">
        <v>10816823.775900001</v>
      </c>
      <c r="Q14" s="4">
        <v>0</v>
      </c>
      <c r="R14" s="4">
        <v>32406652.289299998</v>
      </c>
      <c r="S14" s="5">
        <f t="shared" si="1"/>
        <v>131620063.68099999</v>
      </c>
    </row>
    <row r="15" spans="1:19" ht="24.95" customHeight="1" x14ac:dyDescent="0.2">
      <c r="A15" s="156"/>
      <c r="B15" s="151"/>
      <c r="C15" s="1">
        <v>8</v>
      </c>
      <c r="D15" s="4" t="s">
        <v>72</v>
      </c>
      <c r="E15" s="4">
        <v>87596327.971599996</v>
      </c>
      <c r="F15" s="4">
        <v>10718898.417199999</v>
      </c>
      <c r="G15" s="4">
        <v>0</v>
      </c>
      <c r="H15" s="4">
        <v>25961296.929099999</v>
      </c>
      <c r="I15" s="5">
        <f t="shared" si="0"/>
        <v>124276523.3179</v>
      </c>
      <c r="J15" s="7"/>
      <c r="K15" s="159"/>
      <c r="L15" s="151"/>
      <c r="M15" s="8">
        <v>33</v>
      </c>
      <c r="N15" s="4" t="s">
        <v>452</v>
      </c>
      <c r="O15" s="4">
        <v>87483543.524100006</v>
      </c>
      <c r="P15" s="4">
        <v>10705097.3246</v>
      </c>
      <c r="Q15" s="4">
        <v>0</v>
      </c>
      <c r="R15" s="4">
        <v>29967787.784699999</v>
      </c>
      <c r="S15" s="5">
        <f t="shared" si="1"/>
        <v>128156428.63339999</v>
      </c>
    </row>
    <row r="16" spans="1:19" ht="24.95" customHeight="1" x14ac:dyDescent="0.2">
      <c r="A16" s="156"/>
      <c r="B16" s="151"/>
      <c r="C16" s="1">
        <v>9</v>
      </c>
      <c r="D16" s="4" t="s">
        <v>73</v>
      </c>
      <c r="E16" s="4">
        <v>94503963.690899998</v>
      </c>
      <c r="F16" s="4">
        <v>11564164.963099999</v>
      </c>
      <c r="G16" s="4">
        <v>0</v>
      </c>
      <c r="H16" s="4">
        <v>28930365.021200001</v>
      </c>
      <c r="I16" s="5">
        <f t="shared" si="0"/>
        <v>134998493.67519999</v>
      </c>
      <c r="J16" s="7"/>
      <c r="K16" s="159"/>
      <c r="L16" s="151"/>
      <c r="M16" s="8">
        <v>34</v>
      </c>
      <c r="N16" s="4" t="s">
        <v>453</v>
      </c>
      <c r="O16" s="4">
        <v>104720017.2896</v>
      </c>
      <c r="P16" s="4">
        <v>12814272.625</v>
      </c>
      <c r="Q16" s="4">
        <v>0</v>
      </c>
      <c r="R16" s="4">
        <v>37344679.431999996</v>
      </c>
      <c r="S16" s="5">
        <f t="shared" si="1"/>
        <v>154878969.3466</v>
      </c>
    </row>
    <row r="17" spans="1:19" ht="24.95" customHeight="1" x14ac:dyDescent="0.2">
      <c r="A17" s="156"/>
      <c r="B17" s="151"/>
      <c r="C17" s="1">
        <v>10</v>
      </c>
      <c r="D17" s="4" t="s">
        <v>74</v>
      </c>
      <c r="E17" s="4">
        <v>95902401.072300002</v>
      </c>
      <c r="F17" s="4">
        <v>11735287.527100001</v>
      </c>
      <c r="G17" s="4">
        <v>0</v>
      </c>
      <c r="H17" s="4">
        <v>29980992.498799998</v>
      </c>
      <c r="I17" s="5">
        <f t="shared" si="0"/>
        <v>137618681.09819999</v>
      </c>
      <c r="J17" s="7"/>
      <c r="K17" s="159"/>
      <c r="L17" s="151"/>
      <c r="M17" s="8">
        <v>35</v>
      </c>
      <c r="N17" s="4" t="s">
        <v>454</v>
      </c>
      <c r="O17" s="4">
        <v>86404107.798099995</v>
      </c>
      <c r="P17" s="4">
        <v>10573010.030999999</v>
      </c>
      <c r="Q17" s="4">
        <v>0</v>
      </c>
      <c r="R17" s="4">
        <v>32116741.263500001</v>
      </c>
      <c r="S17" s="5">
        <f t="shared" si="1"/>
        <v>129093859.0926</v>
      </c>
    </row>
    <row r="18" spans="1:19" ht="24.95" customHeight="1" x14ac:dyDescent="0.2">
      <c r="A18" s="156"/>
      <c r="B18" s="151"/>
      <c r="C18" s="1">
        <v>11</v>
      </c>
      <c r="D18" s="4" t="s">
        <v>75</v>
      </c>
      <c r="E18" s="4">
        <v>104876946.6696</v>
      </c>
      <c r="F18" s="4">
        <v>12833475.5999</v>
      </c>
      <c r="G18" s="4">
        <v>0</v>
      </c>
      <c r="H18" s="4">
        <v>33803174.182700001</v>
      </c>
      <c r="I18" s="5">
        <f t="shared" si="0"/>
        <v>151513596.4522</v>
      </c>
      <c r="J18" s="7"/>
      <c r="K18" s="159"/>
      <c r="L18" s="151"/>
      <c r="M18" s="8">
        <v>36</v>
      </c>
      <c r="N18" s="4" t="s">
        <v>455</v>
      </c>
      <c r="O18" s="4">
        <v>109360193.4887</v>
      </c>
      <c r="P18" s="4">
        <v>13382076.9893</v>
      </c>
      <c r="Q18" s="4">
        <v>0</v>
      </c>
      <c r="R18" s="4">
        <v>38899771.293899998</v>
      </c>
      <c r="S18" s="5">
        <f t="shared" si="1"/>
        <v>161642041.7719</v>
      </c>
    </row>
    <row r="19" spans="1:19" ht="24.95" customHeight="1" x14ac:dyDescent="0.2">
      <c r="A19" s="156"/>
      <c r="B19" s="151"/>
      <c r="C19" s="1">
        <v>12</v>
      </c>
      <c r="D19" s="4" t="s">
        <v>76</v>
      </c>
      <c r="E19" s="4">
        <v>100977855.8249</v>
      </c>
      <c r="F19" s="4">
        <v>12356355.6149</v>
      </c>
      <c r="G19" s="4">
        <v>0</v>
      </c>
      <c r="H19" s="4">
        <v>32272501.5649</v>
      </c>
      <c r="I19" s="5">
        <f t="shared" si="0"/>
        <v>145606713.00470001</v>
      </c>
      <c r="J19" s="7"/>
      <c r="K19" s="159"/>
      <c r="L19" s="151"/>
      <c r="M19" s="8">
        <v>37</v>
      </c>
      <c r="N19" s="4" t="s">
        <v>456</v>
      </c>
      <c r="O19" s="4">
        <v>96035781.647799999</v>
      </c>
      <c r="P19" s="4">
        <v>11751608.9058</v>
      </c>
      <c r="Q19" s="4">
        <v>0</v>
      </c>
      <c r="R19" s="4">
        <v>35844785.861400001</v>
      </c>
      <c r="S19" s="5">
        <f t="shared" si="1"/>
        <v>143632176.41499999</v>
      </c>
    </row>
    <row r="20" spans="1:19" ht="24.95" customHeight="1" x14ac:dyDescent="0.2">
      <c r="A20" s="156"/>
      <c r="B20" s="151"/>
      <c r="C20" s="1">
        <v>13</v>
      </c>
      <c r="D20" s="4" t="s">
        <v>77</v>
      </c>
      <c r="E20" s="4">
        <v>77108918.039399996</v>
      </c>
      <c r="F20" s="4">
        <v>9435585.6994000003</v>
      </c>
      <c r="G20" s="4">
        <v>0</v>
      </c>
      <c r="H20" s="4">
        <v>24051916.034200002</v>
      </c>
      <c r="I20" s="5">
        <f t="shared" si="0"/>
        <v>110596419.77299999</v>
      </c>
      <c r="J20" s="7"/>
      <c r="K20" s="159"/>
      <c r="L20" s="151"/>
      <c r="M20" s="8">
        <v>38</v>
      </c>
      <c r="N20" s="4" t="s">
        <v>457</v>
      </c>
      <c r="O20" s="4">
        <v>99863156.386600003</v>
      </c>
      <c r="P20" s="4">
        <v>12219953.2072</v>
      </c>
      <c r="Q20" s="4">
        <v>0</v>
      </c>
      <c r="R20" s="4">
        <v>36962191.272</v>
      </c>
      <c r="S20" s="5">
        <f t="shared" si="1"/>
        <v>149045300.86580002</v>
      </c>
    </row>
    <row r="21" spans="1:19" ht="24.95" customHeight="1" x14ac:dyDescent="0.2">
      <c r="A21" s="156"/>
      <c r="B21" s="151"/>
      <c r="C21" s="1">
        <v>14</v>
      </c>
      <c r="D21" s="4" t="s">
        <v>78</v>
      </c>
      <c r="E21" s="4">
        <v>72857395.211700007</v>
      </c>
      <c r="F21" s="4">
        <v>8915339.6757999994</v>
      </c>
      <c r="G21" s="4">
        <v>0</v>
      </c>
      <c r="H21" s="4">
        <v>22626780.149500001</v>
      </c>
      <c r="I21" s="5">
        <f t="shared" si="0"/>
        <v>104399515.037</v>
      </c>
      <c r="J21" s="7"/>
      <c r="K21" s="159"/>
      <c r="L21" s="151"/>
      <c r="M21" s="8">
        <v>39</v>
      </c>
      <c r="N21" s="4" t="s">
        <v>458</v>
      </c>
      <c r="O21" s="4">
        <v>78617621.542199999</v>
      </c>
      <c r="P21" s="4">
        <v>9620201.1960000005</v>
      </c>
      <c r="Q21" s="4">
        <v>0</v>
      </c>
      <c r="R21" s="4">
        <v>29544440.889400002</v>
      </c>
      <c r="S21" s="5">
        <f t="shared" si="1"/>
        <v>117782263.6276</v>
      </c>
    </row>
    <row r="22" spans="1:19" ht="24.95" customHeight="1" x14ac:dyDescent="0.2">
      <c r="A22" s="156"/>
      <c r="B22" s="151"/>
      <c r="C22" s="1">
        <v>15</v>
      </c>
      <c r="D22" s="4" t="s">
        <v>79</v>
      </c>
      <c r="E22" s="4">
        <v>75865889.393399999</v>
      </c>
      <c r="F22" s="4">
        <v>9283480.0336000007</v>
      </c>
      <c r="G22" s="4">
        <v>0</v>
      </c>
      <c r="H22" s="4">
        <v>24408125.0077</v>
      </c>
      <c r="I22" s="5">
        <f t="shared" si="0"/>
        <v>109557494.4347</v>
      </c>
      <c r="J22" s="7"/>
      <c r="K22" s="159"/>
      <c r="L22" s="151"/>
      <c r="M22" s="8">
        <v>40</v>
      </c>
      <c r="N22" s="4" t="s">
        <v>459</v>
      </c>
      <c r="O22" s="4">
        <v>86678719.696199998</v>
      </c>
      <c r="P22" s="4">
        <v>10606613.4606</v>
      </c>
      <c r="Q22" s="4">
        <v>0</v>
      </c>
      <c r="R22" s="4">
        <v>33141089.554699998</v>
      </c>
      <c r="S22" s="5">
        <f t="shared" si="1"/>
        <v>130426422.7115</v>
      </c>
    </row>
    <row r="23" spans="1:19" ht="24.95" customHeight="1" x14ac:dyDescent="0.2">
      <c r="A23" s="156"/>
      <c r="B23" s="151"/>
      <c r="C23" s="1">
        <v>16</v>
      </c>
      <c r="D23" s="4" t="s">
        <v>80</v>
      </c>
      <c r="E23" s="4">
        <v>113091576.1172</v>
      </c>
      <c r="F23" s="4">
        <v>13838675.025699999</v>
      </c>
      <c r="G23" s="4">
        <v>0</v>
      </c>
      <c r="H23" s="4">
        <v>32334179.6556</v>
      </c>
      <c r="I23" s="5">
        <f t="shared" si="0"/>
        <v>159264430.7985</v>
      </c>
      <c r="J23" s="7"/>
      <c r="K23" s="159"/>
      <c r="L23" s="151"/>
      <c r="M23" s="8">
        <v>41</v>
      </c>
      <c r="N23" s="4" t="s">
        <v>460</v>
      </c>
      <c r="O23" s="4">
        <v>106877939.7051</v>
      </c>
      <c r="P23" s="4">
        <v>13078331.081599999</v>
      </c>
      <c r="Q23" s="4">
        <v>0</v>
      </c>
      <c r="R23" s="4">
        <v>37584672.002999999</v>
      </c>
      <c r="S23" s="5">
        <f t="shared" si="1"/>
        <v>157540942.7897</v>
      </c>
    </row>
    <row r="24" spans="1:19" ht="24.95" customHeight="1" x14ac:dyDescent="0.2">
      <c r="A24" s="156"/>
      <c r="B24" s="152"/>
      <c r="C24" s="1">
        <v>17</v>
      </c>
      <c r="D24" s="4" t="s">
        <v>81</v>
      </c>
      <c r="E24" s="4">
        <v>97717755.972200006</v>
      </c>
      <c r="F24" s="4">
        <v>11957427.030099999</v>
      </c>
      <c r="G24" s="4">
        <v>0</v>
      </c>
      <c r="H24" s="4">
        <v>27408932.1173</v>
      </c>
      <c r="I24" s="5">
        <f t="shared" si="0"/>
        <v>137084115.1196</v>
      </c>
      <c r="J24" s="7"/>
      <c r="K24" s="159"/>
      <c r="L24" s="151"/>
      <c r="M24" s="8">
        <v>42</v>
      </c>
      <c r="N24" s="4" t="s">
        <v>461</v>
      </c>
      <c r="O24" s="4">
        <v>124958661.1364</v>
      </c>
      <c r="P24" s="4">
        <v>15290814.4221</v>
      </c>
      <c r="Q24" s="4">
        <v>0</v>
      </c>
      <c r="R24" s="4">
        <v>45859315.860200003</v>
      </c>
      <c r="S24" s="5">
        <f t="shared" si="1"/>
        <v>186108791.41869998</v>
      </c>
    </row>
    <row r="25" spans="1:19" ht="24.95" customHeight="1" x14ac:dyDescent="0.2">
      <c r="A25" s="1"/>
      <c r="B25" s="153" t="s">
        <v>814</v>
      </c>
      <c r="C25" s="154"/>
      <c r="D25" s="155"/>
      <c r="E25" s="10">
        <v>1607502664.8608999</v>
      </c>
      <c r="F25" s="10">
        <v>196705252.02449998</v>
      </c>
      <c r="G25" s="10">
        <v>0</v>
      </c>
      <c r="H25" s="10">
        <v>494649497.6548</v>
      </c>
      <c r="I25" s="6">
        <f>E25+F25+G25+H25</f>
        <v>2298857414.5401998</v>
      </c>
      <c r="J25" s="7"/>
      <c r="K25" s="159"/>
      <c r="L25" s="151"/>
      <c r="M25" s="8">
        <v>43</v>
      </c>
      <c r="N25" s="4" t="s">
        <v>462</v>
      </c>
      <c r="O25" s="4">
        <v>81548268.629600003</v>
      </c>
      <c r="P25" s="4">
        <v>9978815.6396999992</v>
      </c>
      <c r="Q25" s="4">
        <v>0</v>
      </c>
      <c r="R25" s="4">
        <v>31407563.216200002</v>
      </c>
      <c r="S25" s="5">
        <f t="shared" si="1"/>
        <v>122934647.48550001</v>
      </c>
    </row>
    <row r="26" spans="1:19" ht="24.95" customHeight="1" x14ac:dyDescent="0.2">
      <c r="A26" s="156">
        <v>2</v>
      </c>
      <c r="B26" s="150" t="s">
        <v>27</v>
      </c>
      <c r="C26" s="1">
        <v>1</v>
      </c>
      <c r="D26" s="4" t="s">
        <v>82</v>
      </c>
      <c r="E26" s="4">
        <v>100212747.3334</v>
      </c>
      <c r="F26" s="4">
        <v>12262731.596799999</v>
      </c>
      <c r="G26" s="4">
        <v>0</v>
      </c>
      <c r="H26" s="4">
        <v>29172138.8871</v>
      </c>
      <c r="I26" s="5">
        <f t="shared" si="0"/>
        <v>141647617.81729999</v>
      </c>
      <c r="J26" s="7"/>
      <c r="K26" s="159"/>
      <c r="L26" s="152"/>
      <c r="M26" s="8">
        <v>44</v>
      </c>
      <c r="N26" s="4" t="s">
        <v>463</v>
      </c>
      <c r="O26" s="4">
        <v>95889412.092700005</v>
      </c>
      <c r="P26" s="4">
        <v>11733698.104800001</v>
      </c>
      <c r="Q26" s="4">
        <v>0</v>
      </c>
      <c r="R26" s="4">
        <v>34791578.463600002</v>
      </c>
      <c r="S26" s="5">
        <f t="shared" si="1"/>
        <v>142414688.6611</v>
      </c>
    </row>
    <row r="27" spans="1:19" ht="24.95" customHeight="1" x14ac:dyDescent="0.2">
      <c r="A27" s="156"/>
      <c r="B27" s="151"/>
      <c r="C27" s="1">
        <v>2</v>
      </c>
      <c r="D27" s="4" t="s">
        <v>83</v>
      </c>
      <c r="E27" s="4">
        <v>122424641.1066</v>
      </c>
      <c r="F27" s="4">
        <v>14980734.035</v>
      </c>
      <c r="G27" s="4">
        <v>0</v>
      </c>
      <c r="H27" s="4">
        <v>30794248.674400002</v>
      </c>
      <c r="I27" s="5">
        <f t="shared" si="0"/>
        <v>168199623.81600001</v>
      </c>
      <c r="J27" s="7"/>
      <c r="K27" s="18"/>
      <c r="L27" s="153" t="s">
        <v>832</v>
      </c>
      <c r="M27" s="154"/>
      <c r="N27" s="155"/>
      <c r="O27" s="10">
        <v>4426103183.7957001</v>
      </c>
      <c r="P27" s="10">
        <v>541608895.14339995</v>
      </c>
      <c r="Q27" s="10">
        <v>0</v>
      </c>
      <c r="R27" s="10">
        <v>1604949118.0128999</v>
      </c>
      <c r="S27" s="6">
        <f>O27+P27+Q27+R27</f>
        <v>6572661196.9519997</v>
      </c>
    </row>
    <row r="28" spans="1:19" ht="24.95" customHeight="1" x14ac:dyDescent="0.2">
      <c r="A28" s="156"/>
      <c r="B28" s="151"/>
      <c r="C28" s="1">
        <v>3</v>
      </c>
      <c r="D28" s="4" t="s">
        <v>84</v>
      </c>
      <c r="E28" s="4">
        <v>104244616.9745</v>
      </c>
      <c r="F28" s="4">
        <v>12756099.3225</v>
      </c>
      <c r="G28" s="4">
        <v>0</v>
      </c>
      <c r="H28" s="4">
        <v>28202328.907699998</v>
      </c>
      <c r="I28" s="5">
        <f t="shared" si="0"/>
        <v>145203045.20469999</v>
      </c>
      <c r="J28" s="7"/>
      <c r="K28" s="147">
        <v>20</v>
      </c>
      <c r="L28" s="150" t="s">
        <v>45</v>
      </c>
      <c r="M28" s="8">
        <v>1</v>
      </c>
      <c r="N28" s="4" t="s">
        <v>464</v>
      </c>
      <c r="O28" s="4">
        <v>97437674.642700002</v>
      </c>
      <c r="P28" s="4">
        <v>11923154.322699999</v>
      </c>
      <c r="Q28" s="4">
        <v>0</v>
      </c>
      <c r="R28" s="4">
        <v>28241881.984900001</v>
      </c>
      <c r="S28" s="5">
        <f t="shared" si="1"/>
        <v>137602710.95030001</v>
      </c>
    </row>
    <row r="29" spans="1:19" ht="24.95" customHeight="1" x14ac:dyDescent="0.2">
      <c r="A29" s="156"/>
      <c r="B29" s="151"/>
      <c r="C29" s="1">
        <v>4</v>
      </c>
      <c r="D29" s="4" t="s">
        <v>85</v>
      </c>
      <c r="E29" s="4">
        <v>91267664.178100005</v>
      </c>
      <c r="F29" s="4">
        <v>11168148.7541</v>
      </c>
      <c r="G29" s="4">
        <v>0</v>
      </c>
      <c r="H29" s="4">
        <v>26156872.225000001</v>
      </c>
      <c r="I29" s="5">
        <f t="shared" si="0"/>
        <v>128592685.15720001</v>
      </c>
      <c r="J29" s="7"/>
      <c r="K29" s="148"/>
      <c r="L29" s="151"/>
      <c r="M29" s="8">
        <v>2</v>
      </c>
      <c r="N29" s="4" t="s">
        <v>465</v>
      </c>
      <c r="O29" s="4">
        <v>100403811.2674</v>
      </c>
      <c r="P29" s="4">
        <v>12286111.514</v>
      </c>
      <c r="Q29" s="4">
        <v>0</v>
      </c>
      <c r="R29" s="4">
        <v>30354056.602299999</v>
      </c>
      <c r="S29" s="5">
        <f t="shared" si="1"/>
        <v>143043979.38369998</v>
      </c>
    </row>
    <row r="30" spans="1:19" ht="24.95" customHeight="1" x14ac:dyDescent="0.2">
      <c r="A30" s="156"/>
      <c r="B30" s="151"/>
      <c r="C30" s="1">
        <v>5</v>
      </c>
      <c r="D30" s="4" t="s">
        <v>86</v>
      </c>
      <c r="E30" s="4">
        <v>90312624.256899998</v>
      </c>
      <c r="F30" s="4">
        <v>11051283.399900001</v>
      </c>
      <c r="G30" s="4">
        <v>0</v>
      </c>
      <c r="H30" s="4">
        <v>27142881.703000002</v>
      </c>
      <c r="I30" s="5">
        <f t="shared" si="0"/>
        <v>128506789.35980001</v>
      </c>
      <c r="J30" s="7"/>
      <c r="K30" s="148"/>
      <c r="L30" s="151"/>
      <c r="M30" s="8">
        <v>3</v>
      </c>
      <c r="N30" s="4" t="s">
        <v>466</v>
      </c>
      <c r="O30" s="4">
        <v>109229861.25139999</v>
      </c>
      <c r="P30" s="4">
        <v>13366128.626599999</v>
      </c>
      <c r="Q30" s="4">
        <v>0</v>
      </c>
      <c r="R30" s="4">
        <v>31818191.279800002</v>
      </c>
      <c r="S30" s="5">
        <f t="shared" si="1"/>
        <v>154414181.15779999</v>
      </c>
    </row>
    <row r="31" spans="1:19" ht="24.95" customHeight="1" x14ac:dyDescent="0.2">
      <c r="A31" s="156"/>
      <c r="B31" s="151"/>
      <c r="C31" s="1">
        <v>6</v>
      </c>
      <c r="D31" s="4" t="s">
        <v>87</v>
      </c>
      <c r="E31" s="4">
        <v>96557209.458700001</v>
      </c>
      <c r="F31" s="4">
        <v>11815414.4541</v>
      </c>
      <c r="G31" s="4">
        <v>0</v>
      </c>
      <c r="H31" s="4">
        <v>29024183.467</v>
      </c>
      <c r="I31" s="5">
        <f t="shared" si="0"/>
        <v>137396807.37979999</v>
      </c>
      <c r="J31" s="7"/>
      <c r="K31" s="148"/>
      <c r="L31" s="151"/>
      <c r="M31" s="8">
        <v>4</v>
      </c>
      <c r="N31" s="4" t="s">
        <v>467</v>
      </c>
      <c r="O31" s="4">
        <v>102413858.16</v>
      </c>
      <c r="P31" s="4">
        <v>12532074.888900001</v>
      </c>
      <c r="Q31" s="4">
        <v>0</v>
      </c>
      <c r="R31" s="4">
        <v>31125032.7366</v>
      </c>
      <c r="S31" s="5">
        <f t="shared" si="1"/>
        <v>146070965.78549999</v>
      </c>
    </row>
    <row r="32" spans="1:19" ht="24.95" customHeight="1" x14ac:dyDescent="0.2">
      <c r="A32" s="156"/>
      <c r="B32" s="151"/>
      <c r="C32" s="1">
        <v>7</v>
      </c>
      <c r="D32" s="4" t="s">
        <v>88</v>
      </c>
      <c r="E32" s="4">
        <v>105173951.70919999</v>
      </c>
      <c r="F32" s="4">
        <v>12869819.2106</v>
      </c>
      <c r="G32" s="4">
        <v>0</v>
      </c>
      <c r="H32" s="4">
        <v>28504659.548999999</v>
      </c>
      <c r="I32" s="5">
        <f t="shared" si="0"/>
        <v>146548430.46880001</v>
      </c>
      <c r="J32" s="7"/>
      <c r="K32" s="148"/>
      <c r="L32" s="151"/>
      <c r="M32" s="8">
        <v>5</v>
      </c>
      <c r="N32" s="4" t="s">
        <v>468</v>
      </c>
      <c r="O32" s="4">
        <v>95779303.748400003</v>
      </c>
      <c r="P32" s="4">
        <v>11720224.4789</v>
      </c>
      <c r="Q32" s="4">
        <v>0</v>
      </c>
      <c r="R32" s="4">
        <v>28420976.441</v>
      </c>
      <c r="S32" s="5">
        <f t="shared" si="1"/>
        <v>135920504.6683</v>
      </c>
    </row>
    <row r="33" spans="1:19" ht="24.95" customHeight="1" x14ac:dyDescent="0.2">
      <c r="A33" s="156"/>
      <c r="B33" s="151"/>
      <c r="C33" s="1">
        <v>8</v>
      </c>
      <c r="D33" s="4" t="s">
        <v>89</v>
      </c>
      <c r="E33" s="4">
        <v>110020727.02689999</v>
      </c>
      <c r="F33" s="4">
        <v>13462904.4858</v>
      </c>
      <c r="G33" s="4">
        <v>0</v>
      </c>
      <c r="H33" s="4">
        <v>28465480.761799999</v>
      </c>
      <c r="I33" s="5">
        <f t="shared" si="0"/>
        <v>151949112.27449998</v>
      </c>
      <c r="J33" s="7"/>
      <c r="K33" s="148"/>
      <c r="L33" s="151"/>
      <c r="M33" s="8">
        <v>6</v>
      </c>
      <c r="N33" s="4" t="s">
        <v>469</v>
      </c>
      <c r="O33" s="4">
        <v>89590497.471000001</v>
      </c>
      <c r="P33" s="4">
        <v>10962918.9234</v>
      </c>
      <c r="Q33" s="4">
        <v>0</v>
      </c>
      <c r="R33" s="4">
        <v>27536423.822500002</v>
      </c>
      <c r="S33" s="5">
        <f t="shared" si="1"/>
        <v>128089840.21690001</v>
      </c>
    </row>
    <row r="34" spans="1:19" ht="24.95" customHeight="1" x14ac:dyDescent="0.2">
      <c r="A34" s="156"/>
      <c r="B34" s="151"/>
      <c r="C34" s="1">
        <v>9</v>
      </c>
      <c r="D34" s="4" t="s">
        <v>793</v>
      </c>
      <c r="E34" s="4">
        <v>95657548.100799993</v>
      </c>
      <c r="F34" s="4">
        <v>11705325.6076</v>
      </c>
      <c r="G34" s="4">
        <v>0</v>
      </c>
      <c r="H34" s="4">
        <v>30251865.464000002</v>
      </c>
      <c r="I34" s="5">
        <f t="shared" si="0"/>
        <v>137614739.1724</v>
      </c>
      <c r="J34" s="7"/>
      <c r="K34" s="148"/>
      <c r="L34" s="151"/>
      <c r="M34" s="8">
        <v>7</v>
      </c>
      <c r="N34" s="4" t="s">
        <v>470</v>
      </c>
      <c r="O34" s="4">
        <v>89883685.278500006</v>
      </c>
      <c r="P34" s="4">
        <v>10998795.431</v>
      </c>
      <c r="Q34" s="4">
        <v>0</v>
      </c>
      <c r="R34" s="4">
        <v>26101148.251600001</v>
      </c>
      <c r="S34" s="5">
        <f t="shared" si="1"/>
        <v>126983628.9611</v>
      </c>
    </row>
    <row r="35" spans="1:19" ht="24.95" customHeight="1" x14ac:dyDescent="0.2">
      <c r="A35" s="156"/>
      <c r="B35" s="151"/>
      <c r="C35" s="1">
        <v>10</v>
      </c>
      <c r="D35" s="4" t="s">
        <v>90</v>
      </c>
      <c r="E35" s="4">
        <v>85648754.485100001</v>
      </c>
      <c r="F35" s="4">
        <v>10480579.7246</v>
      </c>
      <c r="G35" s="4">
        <v>0</v>
      </c>
      <c r="H35" s="4">
        <v>25125384.154899999</v>
      </c>
      <c r="I35" s="5">
        <f t="shared" si="0"/>
        <v>121254718.3646</v>
      </c>
      <c r="J35" s="7"/>
      <c r="K35" s="148"/>
      <c r="L35" s="151"/>
      <c r="M35" s="8">
        <v>8</v>
      </c>
      <c r="N35" s="4" t="s">
        <v>471</v>
      </c>
      <c r="O35" s="4">
        <v>96238449.080200002</v>
      </c>
      <c r="P35" s="4">
        <v>11776408.7081</v>
      </c>
      <c r="Q35" s="4">
        <v>0</v>
      </c>
      <c r="R35" s="4">
        <v>28023968.730500001</v>
      </c>
      <c r="S35" s="5">
        <f t="shared" si="1"/>
        <v>136038826.51880002</v>
      </c>
    </row>
    <row r="36" spans="1:19" ht="24.95" customHeight="1" x14ac:dyDescent="0.2">
      <c r="A36" s="156"/>
      <c r="B36" s="151"/>
      <c r="C36" s="1">
        <v>11</v>
      </c>
      <c r="D36" s="4" t="s">
        <v>91</v>
      </c>
      <c r="E36" s="4">
        <v>87038285.565300003</v>
      </c>
      <c r="F36" s="4">
        <v>10650612.451300001</v>
      </c>
      <c r="G36" s="4">
        <v>0</v>
      </c>
      <c r="H36" s="4">
        <v>26446783.250799999</v>
      </c>
      <c r="I36" s="5">
        <f t="shared" si="0"/>
        <v>124135681.2674</v>
      </c>
      <c r="J36" s="7"/>
      <c r="K36" s="148"/>
      <c r="L36" s="151"/>
      <c r="M36" s="8">
        <v>9</v>
      </c>
      <c r="N36" s="4" t="s">
        <v>472</v>
      </c>
      <c r="O36" s="4">
        <v>90267089.602699995</v>
      </c>
      <c r="P36" s="4">
        <v>11045711.4616</v>
      </c>
      <c r="Q36" s="4">
        <v>0</v>
      </c>
      <c r="R36" s="4">
        <v>26821845.942299999</v>
      </c>
      <c r="S36" s="5">
        <f t="shared" si="1"/>
        <v>128134647.00659999</v>
      </c>
    </row>
    <row r="37" spans="1:19" ht="24.95" customHeight="1" x14ac:dyDescent="0.2">
      <c r="A37" s="156"/>
      <c r="B37" s="151"/>
      <c r="C37" s="1">
        <v>12</v>
      </c>
      <c r="D37" s="4" t="s">
        <v>92</v>
      </c>
      <c r="E37" s="4">
        <v>85216084.791099995</v>
      </c>
      <c r="F37" s="4">
        <v>10427635.2393</v>
      </c>
      <c r="G37" s="4">
        <v>0</v>
      </c>
      <c r="H37" s="4">
        <v>25030107.104200002</v>
      </c>
      <c r="I37" s="5">
        <f t="shared" si="0"/>
        <v>120673827.1346</v>
      </c>
      <c r="J37" s="7"/>
      <c r="K37" s="148"/>
      <c r="L37" s="151"/>
      <c r="M37" s="8">
        <v>10</v>
      </c>
      <c r="N37" s="4" t="s">
        <v>473</v>
      </c>
      <c r="O37" s="4">
        <v>108834447.6707</v>
      </c>
      <c r="P37" s="4">
        <v>13317743.0595</v>
      </c>
      <c r="Q37" s="4">
        <v>0</v>
      </c>
      <c r="R37" s="4">
        <v>32462751.327300001</v>
      </c>
      <c r="S37" s="5">
        <f t="shared" si="1"/>
        <v>154614942.0575</v>
      </c>
    </row>
    <row r="38" spans="1:19" ht="24.95" customHeight="1" x14ac:dyDescent="0.2">
      <c r="A38" s="156"/>
      <c r="B38" s="151"/>
      <c r="C38" s="1">
        <v>13</v>
      </c>
      <c r="D38" s="4" t="s">
        <v>93</v>
      </c>
      <c r="E38" s="4">
        <v>98809882.357700005</v>
      </c>
      <c r="F38" s="4">
        <v>12091067.2415</v>
      </c>
      <c r="G38" s="4">
        <v>0</v>
      </c>
      <c r="H38" s="4">
        <v>27544869.259399999</v>
      </c>
      <c r="I38" s="5">
        <f t="shared" si="0"/>
        <v>138445818.85860002</v>
      </c>
      <c r="J38" s="7"/>
      <c r="K38" s="148"/>
      <c r="L38" s="151"/>
      <c r="M38" s="8">
        <v>11</v>
      </c>
      <c r="N38" s="4" t="s">
        <v>474</v>
      </c>
      <c r="O38" s="4">
        <v>89822931.459700003</v>
      </c>
      <c r="P38" s="4">
        <v>10991361.169500001</v>
      </c>
      <c r="Q38" s="4">
        <v>0</v>
      </c>
      <c r="R38" s="4">
        <v>26481056.491500001</v>
      </c>
      <c r="S38" s="5">
        <f t="shared" si="1"/>
        <v>127295349.12070002</v>
      </c>
    </row>
    <row r="39" spans="1:19" ht="24.95" customHeight="1" x14ac:dyDescent="0.2">
      <c r="A39" s="156"/>
      <c r="B39" s="151"/>
      <c r="C39" s="1">
        <v>14</v>
      </c>
      <c r="D39" s="4" t="s">
        <v>94</v>
      </c>
      <c r="E39" s="4">
        <v>95790329.101600006</v>
      </c>
      <c r="F39" s="4">
        <v>11721573.618100001</v>
      </c>
      <c r="G39" s="4">
        <v>0</v>
      </c>
      <c r="H39" s="4">
        <v>27675245.2236</v>
      </c>
      <c r="I39" s="5">
        <f t="shared" si="0"/>
        <v>135187147.94330001</v>
      </c>
      <c r="J39" s="7"/>
      <c r="K39" s="148"/>
      <c r="L39" s="151"/>
      <c r="M39" s="8">
        <v>12</v>
      </c>
      <c r="N39" s="4" t="s">
        <v>475</v>
      </c>
      <c r="O39" s="4">
        <v>99763809.080699995</v>
      </c>
      <c r="P39" s="4">
        <v>12207796.377</v>
      </c>
      <c r="Q39" s="4">
        <v>0</v>
      </c>
      <c r="R39" s="4">
        <v>29459844.282699998</v>
      </c>
      <c r="S39" s="5">
        <f t="shared" si="1"/>
        <v>141431449.74039999</v>
      </c>
    </row>
    <row r="40" spans="1:19" ht="24.95" customHeight="1" x14ac:dyDescent="0.2">
      <c r="A40" s="156"/>
      <c r="B40" s="151"/>
      <c r="C40" s="1">
        <v>15</v>
      </c>
      <c r="D40" s="4" t="s">
        <v>95</v>
      </c>
      <c r="E40" s="4">
        <v>91407021.990099996</v>
      </c>
      <c r="F40" s="4">
        <v>11185201.5492</v>
      </c>
      <c r="G40" s="4">
        <v>0</v>
      </c>
      <c r="H40" s="4">
        <v>27421453.079799999</v>
      </c>
      <c r="I40" s="5">
        <f t="shared" si="0"/>
        <v>130013676.61909999</v>
      </c>
      <c r="J40" s="7"/>
      <c r="K40" s="148"/>
      <c r="L40" s="151"/>
      <c r="M40" s="8">
        <v>13</v>
      </c>
      <c r="N40" s="4" t="s">
        <v>476</v>
      </c>
      <c r="O40" s="4">
        <v>108719935.1169</v>
      </c>
      <c r="P40" s="4">
        <v>13303730.503699999</v>
      </c>
      <c r="Q40" s="4">
        <v>0</v>
      </c>
      <c r="R40" s="4">
        <v>31041635.3182</v>
      </c>
      <c r="S40" s="5">
        <f t="shared" si="1"/>
        <v>153065300.93880001</v>
      </c>
    </row>
    <row r="41" spans="1:19" ht="24.95" customHeight="1" x14ac:dyDescent="0.2">
      <c r="A41" s="156"/>
      <c r="B41" s="151"/>
      <c r="C41" s="1">
        <v>16</v>
      </c>
      <c r="D41" s="4" t="s">
        <v>96</v>
      </c>
      <c r="E41" s="4">
        <v>85157064.763699993</v>
      </c>
      <c r="F41" s="4">
        <v>10420413.136600001</v>
      </c>
      <c r="G41" s="4">
        <v>0</v>
      </c>
      <c r="H41" s="4">
        <v>26093394.190000001</v>
      </c>
      <c r="I41" s="5">
        <f t="shared" si="0"/>
        <v>121670872.09029999</v>
      </c>
      <c r="J41" s="7"/>
      <c r="K41" s="148"/>
      <c r="L41" s="151"/>
      <c r="M41" s="8">
        <v>14</v>
      </c>
      <c r="N41" s="4" t="s">
        <v>477</v>
      </c>
      <c r="O41" s="4">
        <v>108465725.48109999</v>
      </c>
      <c r="P41" s="4">
        <v>13272623.637399999</v>
      </c>
      <c r="Q41" s="4">
        <v>0</v>
      </c>
      <c r="R41" s="4">
        <v>32813740.462400001</v>
      </c>
      <c r="S41" s="5">
        <f t="shared" si="1"/>
        <v>154552089.58089998</v>
      </c>
    </row>
    <row r="42" spans="1:19" ht="24.95" customHeight="1" x14ac:dyDescent="0.2">
      <c r="A42" s="156"/>
      <c r="B42" s="151"/>
      <c r="C42" s="1">
        <v>17</v>
      </c>
      <c r="D42" s="4" t="s">
        <v>97</v>
      </c>
      <c r="E42" s="4">
        <v>80929613.840700001</v>
      </c>
      <c r="F42" s="4">
        <v>9903112.7193999998</v>
      </c>
      <c r="G42" s="4">
        <v>0</v>
      </c>
      <c r="H42" s="4">
        <v>23800625.162999999</v>
      </c>
      <c r="I42" s="5">
        <f t="shared" si="0"/>
        <v>114633351.72310001</v>
      </c>
      <c r="J42" s="7"/>
      <c r="K42" s="148"/>
      <c r="L42" s="151"/>
      <c r="M42" s="8">
        <v>15</v>
      </c>
      <c r="N42" s="4" t="s">
        <v>478</v>
      </c>
      <c r="O42" s="4">
        <v>94718279.647100002</v>
      </c>
      <c r="P42" s="4">
        <v>11590390.1602</v>
      </c>
      <c r="Q42" s="4">
        <v>0</v>
      </c>
      <c r="R42" s="4">
        <v>29464764.1305</v>
      </c>
      <c r="S42" s="5">
        <f t="shared" si="1"/>
        <v>135773433.93779999</v>
      </c>
    </row>
    <row r="43" spans="1:19" ht="24.95" customHeight="1" x14ac:dyDescent="0.2">
      <c r="A43" s="156"/>
      <c r="B43" s="151"/>
      <c r="C43" s="1">
        <v>18</v>
      </c>
      <c r="D43" s="4" t="s">
        <v>98</v>
      </c>
      <c r="E43" s="4">
        <v>91679929.297199994</v>
      </c>
      <c r="F43" s="4">
        <v>11218596.393200001</v>
      </c>
      <c r="G43" s="4">
        <v>0</v>
      </c>
      <c r="H43" s="4">
        <v>27301276.799800001</v>
      </c>
      <c r="I43" s="5">
        <f t="shared" si="0"/>
        <v>130199802.49019998</v>
      </c>
      <c r="J43" s="7"/>
      <c r="K43" s="148"/>
      <c r="L43" s="151"/>
      <c r="M43" s="8">
        <v>16</v>
      </c>
      <c r="N43" s="4" t="s">
        <v>479</v>
      </c>
      <c r="O43" s="4">
        <v>106707274.515</v>
      </c>
      <c r="P43" s="4">
        <v>13057447.2971</v>
      </c>
      <c r="Q43" s="4">
        <v>0</v>
      </c>
      <c r="R43" s="4">
        <v>29464464.139699999</v>
      </c>
      <c r="S43" s="5">
        <f t="shared" si="1"/>
        <v>149229185.95179999</v>
      </c>
    </row>
    <row r="44" spans="1:19" ht="24.95" customHeight="1" x14ac:dyDescent="0.2">
      <c r="A44" s="156"/>
      <c r="B44" s="151"/>
      <c r="C44" s="1">
        <v>19</v>
      </c>
      <c r="D44" s="4" t="s">
        <v>99</v>
      </c>
      <c r="E44" s="4">
        <v>115399168.7682</v>
      </c>
      <c r="F44" s="4">
        <v>14121048.1775</v>
      </c>
      <c r="G44" s="4">
        <v>0</v>
      </c>
      <c r="H44" s="4">
        <v>29918875.771699999</v>
      </c>
      <c r="I44" s="5">
        <f t="shared" si="0"/>
        <v>159439092.71739998</v>
      </c>
      <c r="J44" s="7"/>
      <c r="K44" s="148"/>
      <c r="L44" s="151"/>
      <c r="M44" s="8">
        <v>17</v>
      </c>
      <c r="N44" s="4" t="s">
        <v>480</v>
      </c>
      <c r="O44" s="4">
        <v>110152444.4297</v>
      </c>
      <c r="P44" s="4">
        <v>13479022.347100001</v>
      </c>
      <c r="Q44" s="4">
        <v>0</v>
      </c>
      <c r="R44" s="4">
        <v>31452562.597899999</v>
      </c>
      <c r="S44" s="5">
        <f t="shared" si="1"/>
        <v>155084029.37470001</v>
      </c>
    </row>
    <row r="45" spans="1:19" ht="24.95" customHeight="1" x14ac:dyDescent="0.2">
      <c r="A45" s="156"/>
      <c r="B45" s="151"/>
      <c r="C45" s="1">
        <v>20</v>
      </c>
      <c r="D45" s="4" t="s">
        <v>100</v>
      </c>
      <c r="E45" s="4">
        <v>98871799.352500007</v>
      </c>
      <c r="F45" s="4">
        <v>12098643.837400001</v>
      </c>
      <c r="G45" s="4">
        <v>0</v>
      </c>
      <c r="H45" s="4">
        <v>21479717.006999999</v>
      </c>
      <c r="I45" s="5">
        <f t="shared" si="0"/>
        <v>132450160.19690001</v>
      </c>
      <c r="J45" s="7"/>
      <c r="K45" s="148"/>
      <c r="L45" s="151"/>
      <c r="M45" s="8">
        <v>18</v>
      </c>
      <c r="N45" s="4" t="s">
        <v>481</v>
      </c>
      <c r="O45" s="4">
        <v>105446173.9911</v>
      </c>
      <c r="P45" s="4">
        <v>12903130.2301</v>
      </c>
      <c r="Q45" s="4">
        <v>0</v>
      </c>
      <c r="R45" s="4">
        <v>30343616.9254</v>
      </c>
      <c r="S45" s="5">
        <f t="shared" si="1"/>
        <v>148692921.14660001</v>
      </c>
    </row>
    <row r="46" spans="1:19" ht="24.95" customHeight="1" x14ac:dyDescent="0.2">
      <c r="A46" s="156"/>
      <c r="B46" s="151"/>
      <c r="C46" s="11">
        <v>21</v>
      </c>
      <c r="D46" s="4" t="s">
        <v>794</v>
      </c>
      <c r="E46" s="4">
        <v>95814233.040399998</v>
      </c>
      <c r="F46" s="4">
        <v>11724498.671</v>
      </c>
      <c r="G46" s="4">
        <v>0</v>
      </c>
      <c r="H46" s="4">
        <v>30033472.224399999</v>
      </c>
      <c r="I46" s="5">
        <f t="shared" si="0"/>
        <v>137572203.93580002</v>
      </c>
      <c r="J46" s="7"/>
      <c r="K46" s="148"/>
      <c r="L46" s="151"/>
      <c r="M46" s="8">
        <v>19</v>
      </c>
      <c r="N46" s="4" t="s">
        <v>482</v>
      </c>
      <c r="O46" s="4">
        <v>115633756.96619999</v>
      </c>
      <c r="P46" s="4">
        <v>14149754.0277</v>
      </c>
      <c r="Q46" s="4">
        <v>0</v>
      </c>
      <c r="R46" s="4">
        <v>34023783.005400002</v>
      </c>
      <c r="S46" s="5">
        <f t="shared" si="1"/>
        <v>163807293.9993</v>
      </c>
    </row>
    <row r="47" spans="1:19" ht="24.95" customHeight="1" x14ac:dyDescent="0.2">
      <c r="A47" s="1"/>
      <c r="B47" s="157" t="s">
        <v>815</v>
      </c>
      <c r="C47" s="157"/>
      <c r="D47" s="157"/>
      <c r="E47" s="10">
        <v>2027633897.4986999</v>
      </c>
      <c r="F47" s="10">
        <v>248115443.62549996</v>
      </c>
      <c r="G47" s="10">
        <v>0</v>
      </c>
      <c r="H47" s="10">
        <v>575585862.86760008</v>
      </c>
      <c r="I47" s="6">
        <f t="shared" si="0"/>
        <v>2851335203.9917998</v>
      </c>
      <c r="J47" s="7"/>
      <c r="K47" s="148"/>
      <c r="L47" s="151"/>
      <c r="M47" s="8">
        <v>20</v>
      </c>
      <c r="N47" s="4" t="s">
        <v>483</v>
      </c>
      <c r="O47" s="4">
        <v>92081761.511199996</v>
      </c>
      <c r="P47" s="4">
        <v>11267767.389</v>
      </c>
      <c r="Q47" s="4">
        <v>0</v>
      </c>
      <c r="R47" s="4">
        <v>28365658.1534</v>
      </c>
      <c r="S47" s="5">
        <f t="shared" si="1"/>
        <v>131715187.0536</v>
      </c>
    </row>
    <row r="48" spans="1:19" ht="24.95" customHeight="1" x14ac:dyDescent="0.2">
      <c r="A48" s="156">
        <v>3</v>
      </c>
      <c r="B48" s="150" t="s">
        <v>28</v>
      </c>
      <c r="C48" s="12">
        <v>1</v>
      </c>
      <c r="D48" s="4" t="s">
        <v>101</v>
      </c>
      <c r="E48" s="4">
        <v>92004314.439700007</v>
      </c>
      <c r="F48" s="4">
        <v>11258290.4245</v>
      </c>
      <c r="G48" s="4">
        <v>0</v>
      </c>
      <c r="H48" s="4">
        <v>26663414.5066</v>
      </c>
      <c r="I48" s="5">
        <f t="shared" si="0"/>
        <v>129926019.37080002</v>
      </c>
      <c r="J48" s="7"/>
      <c r="K48" s="148"/>
      <c r="L48" s="151"/>
      <c r="M48" s="8">
        <v>21</v>
      </c>
      <c r="N48" s="4" t="s">
        <v>45</v>
      </c>
      <c r="O48" s="4">
        <v>126820921.6973</v>
      </c>
      <c r="P48" s="4">
        <v>15518693.6294</v>
      </c>
      <c r="Q48" s="4">
        <v>0</v>
      </c>
      <c r="R48" s="4">
        <v>38386847.946099997</v>
      </c>
      <c r="S48" s="5">
        <f t="shared" si="1"/>
        <v>180726463.2728</v>
      </c>
    </row>
    <row r="49" spans="1:19" ht="24.95" customHeight="1" x14ac:dyDescent="0.2">
      <c r="A49" s="156"/>
      <c r="B49" s="151"/>
      <c r="C49" s="1">
        <v>2</v>
      </c>
      <c r="D49" s="4" t="s">
        <v>102</v>
      </c>
      <c r="E49" s="4">
        <v>71836828.826199993</v>
      </c>
      <c r="F49" s="4">
        <v>8790456.0458000004</v>
      </c>
      <c r="G49" s="4">
        <v>0</v>
      </c>
      <c r="H49" s="4">
        <v>21950740.388099998</v>
      </c>
      <c r="I49" s="5">
        <f t="shared" si="0"/>
        <v>102578025.26009999</v>
      </c>
      <c r="J49" s="7"/>
      <c r="K49" s="148"/>
      <c r="L49" s="151"/>
      <c r="M49" s="8">
        <v>22</v>
      </c>
      <c r="N49" s="4" t="s">
        <v>484</v>
      </c>
      <c r="O49" s="4">
        <v>89236651.527400002</v>
      </c>
      <c r="P49" s="4">
        <v>10919619.8627</v>
      </c>
      <c r="Q49" s="4">
        <v>0</v>
      </c>
      <c r="R49" s="4">
        <v>26334541.026900001</v>
      </c>
      <c r="S49" s="5">
        <f t="shared" si="1"/>
        <v>126490812.417</v>
      </c>
    </row>
    <row r="50" spans="1:19" ht="24.95" customHeight="1" x14ac:dyDescent="0.2">
      <c r="A50" s="156"/>
      <c r="B50" s="151"/>
      <c r="C50" s="1">
        <v>3</v>
      </c>
      <c r="D50" s="4" t="s">
        <v>103</v>
      </c>
      <c r="E50" s="4">
        <v>94844965.165700004</v>
      </c>
      <c r="F50" s="4">
        <v>11605892.285</v>
      </c>
      <c r="G50" s="4">
        <v>0</v>
      </c>
      <c r="H50" s="4">
        <v>28671372.350000001</v>
      </c>
      <c r="I50" s="5">
        <f t="shared" si="0"/>
        <v>135122229.80070001</v>
      </c>
      <c r="J50" s="7"/>
      <c r="K50" s="148"/>
      <c r="L50" s="151"/>
      <c r="M50" s="8">
        <v>23</v>
      </c>
      <c r="N50" s="4" t="s">
        <v>485</v>
      </c>
      <c r="O50" s="4">
        <v>84304980.135100007</v>
      </c>
      <c r="P50" s="4">
        <v>10316146.1109</v>
      </c>
      <c r="Q50" s="4">
        <v>0</v>
      </c>
      <c r="R50" s="4">
        <v>25235735.040600002</v>
      </c>
      <c r="S50" s="5">
        <f t="shared" si="1"/>
        <v>119856861.28660001</v>
      </c>
    </row>
    <row r="51" spans="1:19" ht="24.95" customHeight="1" x14ac:dyDescent="0.2">
      <c r="A51" s="156"/>
      <c r="B51" s="151"/>
      <c r="C51" s="1">
        <v>4</v>
      </c>
      <c r="D51" s="4" t="s">
        <v>104</v>
      </c>
      <c r="E51" s="4">
        <v>72709438.592899993</v>
      </c>
      <c r="F51" s="4">
        <v>8897234.6707000006</v>
      </c>
      <c r="G51" s="4">
        <v>0</v>
      </c>
      <c r="H51" s="4">
        <v>22793834.289999999</v>
      </c>
      <c r="I51" s="5">
        <f t="shared" si="0"/>
        <v>104400507.55359998</v>
      </c>
      <c r="J51" s="7"/>
      <c r="K51" s="148"/>
      <c r="L51" s="151"/>
      <c r="M51" s="8">
        <v>24</v>
      </c>
      <c r="N51" s="4" t="s">
        <v>486</v>
      </c>
      <c r="O51" s="4">
        <v>102555744.69660001</v>
      </c>
      <c r="P51" s="4">
        <v>12549437.1164</v>
      </c>
      <c r="Q51" s="4">
        <v>0</v>
      </c>
      <c r="R51" s="4">
        <v>31350205.7663</v>
      </c>
      <c r="S51" s="5">
        <f t="shared" si="1"/>
        <v>146455387.57930002</v>
      </c>
    </row>
    <row r="52" spans="1:19" ht="24.95" customHeight="1" x14ac:dyDescent="0.2">
      <c r="A52" s="156"/>
      <c r="B52" s="151"/>
      <c r="C52" s="1">
        <v>5</v>
      </c>
      <c r="D52" s="4" t="s">
        <v>105</v>
      </c>
      <c r="E52" s="4">
        <v>97709546.1963</v>
      </c>
      <c r="F52" s="4">
        <v>11956422.4246</v>
      </c>
      <c r="G52" s="4">
        <v>0</v>
      </c>
      <c r="H52" s="4">
        <v>29877994.9989</v>
      </c>
      <c r="I52" s="5">
        <f t="shared" si="0"/>
        <v>139543963.6198</v>
      </c>
      <c r="J52" s="7"/>
      <c r="K52" s="148"/>
      <c r="L52" s="151"/>
      <c r="M52" s="8">
        <v>25</v>
      </c>
      <c r="N52" s="4" t="s">
        <v>487</v>
      </c>
      <c r="O52" s="4">
        <v>102055281.1683</v>
      </c>
      <c r="P52" s="4">
        <v>12488196.904100001</v>
      </c>
      <c r="Q52" s="4">
        <v>0</v>
      </c>
      <c r="R52" s="4">
        <v>30254759.675999999</v>
      </c>
      <c r="S52" s="5">
        <f t="shared" si="1"/>
        <v>144798237.7484</v>
      </c>
    </row>
    <row r="53" spans="1:19" ht="24.95" customHeight="1" x14ac:dyDescent="0.2">
      <c r="A53" s="156"/>
      <c r="B53" s="151"/>
      <c r="C53" s="1">
        <v>6</v>
      </c>
      <c r="D53" s="4" t="s">
        <v>106</v>
      </c>
      <c r="E53" s="4">
        <v>85164876.194399998</v>
      </c>
      <c r="F53" s="4">
        <v>10421368.9978</v>
      </c>
      <c r="G53" s="4">
        <v>0</v>
      </c>
      <c r="H53" s="4">
        <v>24643157.044</v>
      </c>
      <c r="I53" s="5">
        <f t="shared" si="0"/>
        <v>120229402.2362</v>
      </c>
      <c r="J53" s="7"/>
      <c r="K53" s="148"/>
      <c r="L53" s="151"/>
      <c r="M53" s="8">
        <v>26</v>
      </c>
      <c r="N53" s="4" t="s">
        <v>488</v>
      </c>
      <c r="O53" s="4">
        <v>96806768.299799994</v>
      </c>
      <c r="P53" s="4">
        <v>11845952.216700001</v>
      </c>
      <c r="Q53" s="4">
        <v>0</v>
      </c>
      <c r="R53" s="4">
        <v>29897530.734099999</v>
      </c>
      <c r="S53" s="5">
        <f t="shared" si="1"/>
        <v>138550251.25059998</v>
      </c>
    </row>
    <row r="54" spans="1:19" ht="24.95" customHeight="1" x14ac:dyDescent="0.2">
      <c r="A54" s="156"/>
      <c r="B54" s="151"/>
      <c r="C54" s="1">
        <v>7</v>
      </c>
      <c r="D54" s="4" t="s">
        <v>107</v>
      </c>
      <c r="E54" s="4">
        <v>96591802.341700003</v>
      </c>
      <c r="F54" s="4">
        <v>11819647.480799999</v>
      </c>
      <c r="G54" s="4">
        <v>0</v>
      </c>
      <c r="H54" s="4">
        <v>28474998.428800002</v>
      </c>
      <c r="I54" s="5">
        <f t="shared" si="0"/>
        <v>136886448.25130001</v>
      </c>
      <c r="J54" s="7"/>
      <c r="K54" s="148"/>
      <c r="L54" s="151"/>
      <c r="M54" s="8">
        <v>27</v>
      </c>
      <c r="N54" s="4" t="s">
        <v>489</v>
      </c>
      <c r="O54" s="4">
        <v>98839930.490999997</v>
      </c>
      <c r="P54" s="4">
        <v>12094744.140900001</v>
      </c>
      <c r="Q54" s="4">
        <v>0</v>
      </c>
      <c r="R54" s="4">
        <v>29667617.851100001</v>
      </c>
      <c r="S54" s="5">
        <f t="shared" si="1"/>
        <v>140602292.48300001</v>
      </c>
    </row>
    <row r="55" spans="1:19" ht="24.95" customHeight="1" x14ac:dyDescent="0.2">
      <c r="A55" s="156"/>
      <c r="B55" s="151"/>
      <c r="C55" s="1">
        <v>8</v>
      </c>
      <c r="D55" s="4" t="s">
        <v>108</v>
      </c>
      <c r="E55" s="4">
        <v>77394090.665800005</v>
      </c>
      <c r="F55" s="4">
        <v>9470481.4134</v>
      </c>
      <c r="G55" s="4">
        <v>0</v>
      </c>
      <c r="H55" s="4">
        <v>22840932.8321</v>
      </c>
      <c r="I55" s="5">
        <f t="shared" si="0"/>
        <v>109705504.9113</v>
      </c>
      <c r="J55" s="7"/>
      <c r="K55" s="148"/>
      <c r="L55" s="151"/>
      <c r="M55" s="8">
        <v>28</v>
      </c>
      <c r="N55" s="4" t="s">
        <v>490</v>
      </c>
      <c r="O55" s="4">
        <v>83254314.669300005</v>
      </c>
      <c r="P55" s="4">
        <v>10187579.347200001</v>
      </c>
      <c r="Q55" s="4">
        <v>0</v>
      </c>
      <c r="R55" s="4">
        <v>26199185.216899998</v>
      </c>
      <c r="S55" s="5">
        <f t="shared" si="1"/>
        <v>119641079.23340002</v>
      </c>
    </row>
    <row r="56" spans="1:19" ht="24.95" customHeight="1" x14ac:dyDescent="0.2">
      <c r="A56" s="156"/>
      <c r="B56" s="151"/>
      <c r="C56" s="1">
        <v>9</v>
      </c>
      <c r="D56" s="4" t="s">
        <v>109</v>
      </c>
      <c r="E56" s="4">
        <v>89818520.110100001</v>
      </c>
      <c r="F56" s="4">
        <v>10990821.365900001</v>
      </c>
      <c r="G56" s="4">
        <v>0</v>
      </c>
      <c r="H56" s="4">
        <v>26544078.2007</v>
      </c>
      <c r="I56" s="5">
        <f t="shared" si="0"/>
        <v>127353419.6767</v>
      </c>
      <c r="J56" s="7"/>
      <c r="K56" s="148"/>
      <c r="L56" s="151"/>
      <c r="M56" s="8">
        <v>29</v>
      </c>
      <c r="N56" s="4" t="s">
        <v>491</v>
      </c>
      <c r="O56" s="4">
        <v>99619054.792300001</v>
      </c>
      <c r="P56" s="4">
        <v>12190083.2314</v>
      </c>
      <c r="Q56" s="4">
        <v>0</v>
      </c>
      <c r="R56" s="4">
        <v>29582420.488400001</v>
      </c>
      <c r="S56" s="5">
        <f t="shared" si="1"/>
        <v>141391558.51210001</v>
      </c>
    </row>
    <row r="57" spans="1:19" ht="24.95" customHeight="1" x14ac:dyDescent="0.2">
      <c r="A57" s="156"/>
      <c r="B57" s="151"/>
      <c r="C57" s="1">
        <v>10</v>
      </c>
      <c r="D57" s="4" t="s">
        <v>110</v>
      </c>
      <c r="E57" s="4">
        <v>97718391.744100004</v>
      </c>
      <c r="F57" s="4">
        <v>11957504.8276</v>
      </c>
      <c r="G57" s="4">
        <v>0</v>
      </c>
      <c r="H57" s="4">
        <v>29696320.6226</v>
      </c>
      <c r="I57" s="5">
        <f t="shared" si="0"/>
        <v>139372217.1943</v>
      </c>
      <c r="J57" s="7"/>
      <c r="K57" s="148"/>
      <c r="L57" s="151"/>
      <c r="M57" s="8">
        <v>30</v>
      </c>
      <c r="N57" s="4" t="s">
        <v>492</v>
      </c>
      <c r="O57" s="4">
        <v>89862383.408500001</v>
      </c>
      <c r="P57" s="4">
        <v>10996188.785399999</v>
      </c>
      <c r="Q57" s="4">
        <v>0</v>
      </c>
      <c r="R57" s="4">
        <v>28504253.863200001</v>
      </c>
      <c r="S57" s="5">
        <f t="shared" si="1"/>
        <v>129362826.0571</v>
      </c>
    </row>
    <row r="58" spans="1:19" ht="24.95" customHeight="1" x14ac:dyDescent="0.2">
      <c r="A58" s="156"/>
      <c r="B58" s="151"/>
      <c r="C58" s="1">
        <v>11</v>
      </c>
      <c r="D58" s="4" t="s">
        <v>111</v>
      </c>
      <c r="E58" s="4">
        <v>75206780.174500003</v>
      </c>
      <c r="F58" s="4">
        <v>9202826.8267000001</v>
      </c>
      <c r="G58" s="4">
        <v>0</v>
      </c>
      <c r="H58" s="4">
        <v>22694477.365600001</v>
      </c>
      <c r="I58" s="5">
        <f t="shared" si="0"/>
        <v>107104084.36680001</v>
      </c>
      <c r="J58" s="7"/>
      <c r="K58" s="148"/>
      <c r="L58" s="151"/>
      <c r="M58" s="8">
        <v>31</v>
      </c>
      <c r="N58" s="4" t="s">
        <v>493</v>
      </c>
      <c r="O58" s="4">
        <v>93105306.658000007</v>
      </c>
      <c r="P58" s="4">
        <v>11393015.5211</v>
      </c>
      <c r="Q58" s="4">
        <v>0</v>
      </c>
      <c r="R58" s="4">
        <v>27442646.725400001</v>
      </c>
      <c r="S58" s="5">
        <f t="shared" si="1"/>
        <v>131940968.90450001</v>
      </c>
    </row>
    <row r="59" spans="1:19" ht="24.95" customHeight="1" x14ac:dyDescent="0.2">
      <c r="A59" s="156"/>
      <c r="B59" s="151"/>
      <c r="C59" s="1">
        <v>12</v>
      </c>
      <c r="D59" s="4" t="s">
        <v>112</v>
      </c>
      <c r="E59" s="4">
        <v>88956106.773699999</v>
      </c>
      <c r="F59" s="4">
        <v>10885290.4474</v>
      </c>
      <c r="G59" s="4">
        <v>0</v>
      </c>
      <c r="H59" s="4">
        <v>26232267.8528</v>
      </c>
      <c r="I59" s="5">
        <f t="shared" si="0"/>
        <v>126073665.0739</v>
      </c>
      <c r="J59" s="7"/>
      <c r="K59" s="148"/>
      <c r="L59" s="151"/>
      <c r="M59" s="8">
        <v>32</v>
      </c>
      <c r="N59" s="4" t="s">
        <v>494</v>
      </c>
      <c r="O59" s="4">
        <v>99900082.734699994</v>
      </c>
      <c r="P59" s="4">
        <v>12224471.773</v>
      </c>
      <c r="Q59" s="4">
        <v>0</v>
      </c>
      <c r="R59" s="4">
        <v>30306298.080699999</v>
      </c>
      <c r="S59" s="5">
        <f t="shared" si="1"/>
        <v>142430852.58840001</v>
      </c>
    </row>
    <row r="60" spans="1:19" ht="24.95" customHeight="1" x14ac:dyDescent="0.2">
      <c r="A60" s="156"/>
      <c r="B60" s="151"/>
      <c r="C60" s="1">
        <v>13</v>
      </c>
      <c r="D60" s="4" t="s">
        <v>113</v>
      </c>
      <c r="E60" s="4">
        <v>88981187.335600004</v>
      </c>
      <c r="F60" s="4">
        <v>10888359.4801</v>
      </c>
      <c r="G60" s="4">
        <v>0</v>
      </c>
      <c r="H60" s="4">
        <v>26239407.6318</v>
      </c>
      <c r="I60" s="5">
        <f t="shared" si="0"/>
        <v>126108954.44750001</v>
      </c>
      <c r="J60" s="7"/>
      <c r="K60" s="148"/>
      <c r="L60" s="151"/>
      <c r="M60" s="8">
        <v>33</v>
      </c>
      <c r="N60" s="4" t="s">
        <v>495</v>
      </c>
      <c r="O60" s="4">
        <v>96821998.868799999</v>
      </c>
      <c r="P60" s="4">
        <v>11847815.9354</v>
      </c>
      <c r="Q60" s="4">
        <v>0</v>
      </c>
      <c r="R60" s="4">
        <v>27516864.427999999</v>
      </c>
      <c r="S60" s="5">
        <f t="shared" si="1"/>
        <v>136186679.2322</v>
      </c>
    </row>
    <row r="61" spans="1:19" ht="24.95" customHeight="1" x14ac:dyDescent="0.2">
      <c r="A61" s="156"/>
      <c r="B61" s="151"/>
      <c r="C61" s="1">
        <v>14</v>
      </c>
      <c r="D61" s="4" t="s">
        <v>114</v>
      </c>
      <c r="E61" s="4">
        <v>91770857.825800002</v>
      </c>
      <c r="F61" s="4">
        <v>11229723.0429</v>
      </c>
      <c r="G61" s="4">
        <v>0</v>
      </c>
      <c r="H61" s="4">
        <v>26902627.101799998</v>
      </c>
      <c r="I61" s="5">
        <f t="shared" si="0"/>
        <v>129903207.97049999</v>
      </c>
      <c r="J61" s="7"/>
      <c r="K61" s="149"/>
      <c r="L61" s="152"/>
      <c r="M61" s="8">
        <v>34</v>
      </c>
      <c r="N61" s="4" t="s">
        <v>496</v>
      </c>
      <c r="O61" s="4">
        <v>94893502.917400002</v>
      </c>
      <c r="P61" s="4">
        <v>11611831.703199999</v>
      </c>
      <c r="Q61" s="4">
        <v>0</v>
      </c>
      <c r="R61" s="4">
        <v>28564192.007800002</v>
      </c>
      <c r="S61" s="5">
        <f t="shared" si="1"/>
        <v>135069526.6284</v>
      </c>
    </row>
    <row r="62" spans="1:19" ht="24.95" customHeight="1" x14ac:dyDescent="0.2">
      <c r="A62" s="156"/>
      <c r="B62" s="151"/>
      <c r="C62" s="1">
        <v>15</v>
      </c>
      <c r="D62" s="4" t="s">
        <v>115</v>
      </c>
      <c r="E62" s="4">
        <v>83841672.065200001</v>
      </c>
      <c r="F62" s="4">
        <v>10259452.5</v>
      </c>
      <c r="G62" s="4">
        <v>0</v>
      </c>
      <c r="H62" s="4">
        <v>24269848.599800002</v>
      </c>
      <c r="I62" s="5">
        <f t="shared" si="0"/>
        <v>118370973.16500001</v>
      </c>
      <c r="J62" s="7"/>
      <c r="K62" s="14"/>
      <c r="L62" s="153" t="s">
        <v>833</v>
      </c>
      <c r="M62" s="154"/>
      <c r="N62" s="155"/>
      <c r="O62" s="10">
        <v>3369667692.4362006</v>
      </c>
      <c r="P62" s="10">
        <v>412336070.83129996</v>
      </c>
      <c r="Q62" s="10">
        <v>0</v>
      </c>
      <c r="R62" s="10">
        <v>1003060501.4773999</v>
      </c>
      <c r="S62" s="6">
        <f t="shared" si="1"/>
        <v>4785064264.7449007</v>
      </c>
    </row>
    <row r="63" spans="1:19" ht="24.95" customHeight="1" x14ac:dyDescent="0.2">
      <c r="A63" s="156"/>
      <c r="B63" s="151"/>
      <c r="C63" s="1">
        <v>16</v>
      </c>
      <c r="D63" s="4" t="s">
        <v>116</v>
      </c>
      <c r="E63" s="4">
        <v>85606570.769500002</v>
      </c>
      <c r="F63" s="4">
        <v>10475417.830600001</v>
      </c>
      <c r="G63" s="4">
        <v>0</v>
      </c>
      <c r="H63" s="4">
        <v>25940016.899500001</v>
      </c>
      <c r="I63" s="5">
        <f t="shared" si="0"/>
        <v>122022005.49960001</v>
      </c>
      <c r="J63" s="7"/>
      <c r="K63" s="147">
        <v>21</v>
      </c>
      <c r="L63" s="150" t="s">
        <v>46</v>
      </c>
      <c r="M63" s="8">
        <v>1</v>
      </c>
      <c r="N63" s="4" t="s">
        <v>497</v>
      </c>
      <c r="O63" s="4">
        <v>75977796.715800002</v>
      </c>
      <c r="P63" s="4">
        <v>9297173.7950999998</v>
      </c>
      <c r="Q63" s="4">
        <v>0</v>
      </c>
      <c r="R63" s="4">
        <v>22181942.535399999</v>
      </c>
      <c r="S63" s="5">
        <f t="shared" si="1"/>
        <v>107456913.04630001</v>
      </c>
    </row>
    <row r="64" spans="1:19" ht="24.95" customHeight="1" x14ac:dyDescent="0.2">
      <c r="A64" s="156"/>
      <c r="B64" s="151"/>
      <c r="C64" s="1">
        <v>17</v>
      </c>
      <c r="D64" s="4" t="s">
        <v>117</v>
      </c>
      <c r="E64" s="4">
        <v>79908645.126900002</v>
      </c>
      <c r="F64" s="4">
        <v>9778179.8575999998</v>
      </c>
      <c r="G64" s="4">
        <v>0</v>
      </c>
      <c r="H64" s="4">
        <v>24558799.655299999</v>
      </c>
      <c r="I64" s="5">
        <f t="shared" si="0"/>
        <v>114245624.63980001</v>
      </c>
      <c r="J64" s="7"/>
      <c r="K64" s="148"/>
      <c r="L64" s="151"/>
      <c r="M64" s="8">
        <v>2</v>
      </c>
      <c r="N64" s="4" t="s">
        <v>498</v>
      </c>
      <c r="O64" s="4">
        <v>124144711.1542</v>
      </c>
      <c r="P64" s="4">
        <v>15191213.8181</v>
      </c>
      <c r="Q64" s="4">
        <v>0</v>
      </c>
      <c r="R64" s="4">
        <v>29265143.274</v>
      </c>
      <c r="S64" s="5">
        <f t="shared" si="1"/>
        <v>168601068.24629998</v>
      </c>
    </row>
    <row r="65" spans="1:19" ht="24.95" customHeight="1" x14ac:dyDescent="0.2">
      <c r="A65" s="156"/>
      <c r="B65" s="151"/>
      <c r="C65" s="1">
        <v>18</v>
      </c>
      <c r="D65" s="4" t="s">
        <v>118</v>
      </c>
      <c r="E65" s="4">
        <v>99278868.197600007</v>
      </c>
      <c r="F65" s="4">
        <v>12148455.624</v>
      </c>
      <c r="G65" s="4">
        <v>0</v>
      </c>
      <c r="H65" s="4">
        <v>29000102.174199998</v>
      </c>
      <c r="I65" s="5">
        <f t="shared" si="0"/>
        <v>140427425.99580002</v>
      </c>
      <c r="J65" s="7"/>
      <c r="K65" s="148"/>
      <c r="L65" s="151"/>
      <c r="M65" s="8">
        <v>3</v>
      </c>
      <c r="N65" s="4" t="s">
        <v>499</v>
      </c>
      <c r="O65" s="4">
        <v>104566066.5566</v>
      </c>
      <c r="P65" s="4">
        <v>12795434.1382</v>
      </c>
      <c r="Q65" s="4">
        <v>0</v>
      </c>
      <c r="R65" s="4">
        <v>29952362.000999998</v>
      </c>
      <c r="S65" s="5">
        <f t="shared" si="1"/>
        <v>147313862.69580001</v>
      </c>
    </row>
    <row r="66" spans="1:19" ht="24.95" customHeight="1" x14ac:dyDescent="0.2">
      <c r="A66" s="156"/>
      <c r="B66" s="151"/>
      <c r="C66" s="1">
        <v>19</v>
      </c>
      <c r="D66" s="4" t="s">
        <v>119</v>
      </c>
      <c r="E66" s="4">
        <v>82840864.933400005</v>
      </c>
      <c r="F66" s="4">
        <v>10136986.7502</v>
      </c>
      <c r="G66" s="4">
        <v>0</v>
      </c>
      <c r="H66" s="4">
        <v>24834731.1138</v>
      </c>
      <c r="I66" s="5">
        <f t="shared" si="0"/>
        <v>117812582.79740001</v>
      </c>
      <c r="J66" s="7"/>
      <c r="K66" s="148"/>
      <c r="L66" s="151"/>
      <c r="M66" s="8">
        <v>4</v>
      </c>
      <c r="N66" s="4" t="s">
        <v>500</v>
      </c>
      <c r="O66" s="4">
        <v>86336897.5493</v>
      </c>
      <c r="P66" s="4">
        <v>10564785.715600001</v>
      </c>
      <c r="Q66" s="4">
        <v>0</v>
      </c>
      <c r="R66" s="4">
        <v>25260687.2324</v>
      </c>
      <c r="S66" s="5">
        <f t="shared" si="1"/>
        <v>122162370.4973</v>
      </c>
    </row>
    <row r="67" spans="1:19" ht="24.95" customHeight="1" x14ac:dyDescent="0.2">
      <c r="A67" s="156"/>
      <c r="B67" s="151"/>
      <c r="C67" s="1">
        <v>20</v>
      </c>
      <c r="D67" s="4" t="s">
        <v>120</v>
      </c>
      <c r="E67" s="4">
        <v>87162402.177699998</v>
      </c>
      <c r="F67" s="4">
        <v>10665800.2268</v>
      </c>
      <c r="G67" s="4">
        <v>0</v>
      </c>
      <c r="H67" s="4">
        <v>26011894.6745</v>
      </c>
      <c r="I67" s="5">
        <f t="shared" si="0"/>
        <v>123840097.079</v>
      </c>
      <c r="J67" s="7"/>
      <c r="K67" s="148"/>
      <c r="L67" s="151"/>
      <c r="M67" s="8">
        <v>5</v>
      </c>
      <c r="N67" s="4" t="s">
        <v>501</v>
      </c>
      <c r="O67" s="4">
        <v>114983917.47759999</v>
      </c>
      <c r="P67" s="4">
        <v>14070235.129699999</v>
      </c>
      <c r="Q67" s="4">
        <v>0</v>
      </c>
      <c r="R67" s="4">
        <v>32492263.377999999</v>
      </c>
      <c r="S67" s="5">
        <f t="shared" si="1"/>
        <v>161546415.9853</v>
      </c>
    </row>
    <row r="68" spans="1:19" ht="24.95" customHeight="1" x14ac:dyDescent="0.2">
      <c r="A68" s="156"/>
      <c r="B68" s="151"/>
      <c r="C68" s="1">
        <v>21</v>
      </c>
      <c r="D68" s="4" t="s">
        <v>121</v>
      </c>
      <c r="E68" s="4">
        <v>90661558.072999999</v>
      </c>
      <c r="F68" s="4">
        <v>11093981.3784</v>
      </c>
      <c r="G68" s="4">
        <v>0</v>
      </c>
      <c r="H68" s="4">
        <v>27214857.4366</v>
      </c>
      <c r="I68" s="5">
        <f t="shared" si="0"/>
        <v>128970396.888</v>
      </c>
      <c r="J68" s="7"/>
      <c r="K68" s="148"/>
      <c r="L68" s="151"/>
      <c r="M68" s="8">
        <v>6</v>
      </c>
      <c r="N68" s="4" t="s">
        <v>502</v>
      </c>
      <c r="O68" s="4">
        <v>140675867.36849999</v>
      </c>
      <c r="P68" s="4">
        <v>17214081.5374</v>
      </c>
      <c r="Q68" s="4">
        <v>0</v>
      </c>
      <c r="R68" s="4">
        <v>34328386.540600002</v>
      </c>
      <c r="S68" s="5">
        <f t="shared" si="1"/>
        <v>192218335.4465</v>
      </c>
    </row>
    <row r="69" spans="1:19" ht="24.95" customHeight="1" x14ac:dyDescent="0.2">
      <c r="A69" s="156"/>
      <c r="B69" s="151"/>
      <c r="C69" s="1">
        <v>22</v>
      </c>
      <c r="D69" s="4" t="s">
        <v>122</v>
      </c>
      <c r="E69" s="4">
        <v>77925982.061399996</v>
      </c>
      <c r="F69" s="4">
        <v>9535567.3590999991</v>
      </c>
      <c r="G69" s="4">
        <v>0</v>
      </c>
      <c r="H69" s="4">
        <v>24561499.571699999</v>
      </c>
      <c r="I69" s="5">
        <f t="shared" si="0"/>
        <v>112023048.99219999</v>
      </c>
      <c r="J69" s="7"/>
      <c r="K69" s="148"/>
      <c r="L69" s="151"/>
      <c r="M69" s="8">
        <v>7</v>
      </c>
      <c r="N69" s="4" t="s">
        <v>503</v>
      </c>
      <c r="O69" s="4">
        <v>95838575.496700004</v>
      </c>
      <c r="P69" s="4">
        <v>11727477.3839</v>
      </c>
      <c r="Q69" s="4">
        <v>0</v>
      </c>
      <c r="R69" s="4">
        <v>25511119.480300002</v>
      </c>
      <c r="S69" s="5">
        <f t="shared" si="1"/>
        <v>133077172.36090001</v>
      </c>
    </row>
    <row r="70" spans="1:19" ht="24.95" customHeight="1" x14ac:dyDescent="0.2">
      <c r="A70" s="156"/>
      <c r="B70" s="151"/>
      <c r="C70" s="1">
        <v>23</v>
      </c>
      <c r="D70" s="4" t="s">
        <v>123</v>
      </c>
      <c r="E70" s="4">
        <v>81369884.398300007</v>
      </c>
      <c r="F70" s="4">
        <v>9956987.2993999999</v>
      </c>
      <c r="G70" s="4">
        <v>0</v>
      </c>
      <c r="H70" s="4">
        <v>25720423.697099999</v>
      </c>
      <c r="I70" s="5">
        <f t="shared" si="0"/>
        <v>117047295.39480001</v>
      </c>
      <c r="J70" s="7"/>
      <c r="K70" s="148"/>
      <c r="L70" s="151"/>
      <c r="M70" s="8">
        <v>8</v>
      </c>
      <c r="N70" s="4" t="s">
        <v>504</v>
      </c>
      <c r="O70" s="4">
        <v>101814567.43269999</v>
      </c>
      <c r="P70" s="4">
        <v>12458741.4904</v>
      </c>
      <c r="Q70" s="4">
        <v>0</v>
      </c>
      <c r="R70" s="4">
        <v>26879797.1127</v>
      </c>
      <c r="S70" s="5">
        <f t="shared" si="1"/>
        <v>141153106.03579998</v>
      </c>
    </row>
    <row r="71" spans="1:19" ht="24.95" customHeight="1" x14ac:dyDescent="0.2">
      <c r="A71" s="156"/>
      <c r="B71" s="151"/>
      <c r="C71" s="1">
        <v>24</v>
      </c>
      <c r="D71" s="4" t="s">
        <v>124</v>
      </c>
      <c r="E71" s="4">
        <v>83345646.527400002</v>
      </c>
      <c r="F71" s="4">
        <v>10198755.351199999</v>
      </c>
      <c r="G71" s="4">
        <v>0</v>
      </c>
      <c r="H71" s="4">
        <v>23565770.3946</v>
      </c>
      <c r="I71" s="5">
        <f t="shared" si="0"/>
        <v>117110172.27320001</v>
      </c>
      <c r="J71" s="7"/>
      <c r="K71" s="148"/>
      <c r="L71" s="151"/>
      <c r="M71" s="8">
        <v>9</v>
      </c>
      <c r="N71" s="4" t="s">
        <v>505</v>
      </c>
      <c r="O71" s="4">
        <v>126485652.9024</v>
      </c>
      <c r="P71" s="4">
        <v>15477667.7983</v>
      </c>
      <c r="Q71" s="4">
        <v>0</v>
      </c>
      <c r="R71" s="4">
        <v>34135372.515299998</v>
      </c>
      <c r="S71" s="5">
        <f t="shared" si="1"/>
        <v>176098693.21600002</v>
      </c>
    </row>
    <row r="72" spans="1:19" ht="24.95" customHeight="1" x14ac:dyDescent="0.2">
      <c r="A72" s="156"/>
      <c r="B72" s="151"/>
      <c r="C72" s="1">
        <v>25</v>
      </c>
      <c r="D72" s="4" t="s">
        <v>125</v>
      </c>
      <c r="E72" s="4">
        <v>98199634.849099994</v>
      </c>
      <c r="F72" s="4">
        <v>12016393.094699999</v>
      </c>
      <c r="G72" s="4">
        <v>0</v>
      </c>
      <c r="H72" s="4">
        <v>28677192.1699</v>
      </c>
      <c r="I72" s="5">
        <f t="shared" si="0"/>
        <v>138893220.11369997</v>
      </c>
      <c r="J72" s="7"/>
      <c r="K72" s="148"/>
      <c r="L72" s="151"/>
      <c r="M72" s="8">
        <v>10</v>
      </c>
      <c r="N72" s="4" t="s">
        <v>506</v>
      </c>
      <c r="O72" s="4">
        <v>88072891.343899995</v>
      </c>
      <c r="P72" s="4">
        <v>10777214.0395</v>
      </c>
      <c r="Q72" s="4">
        <v>0</v>
      </c>
      <c r="R72" s="4">
        <v>25496179.942699999</v>
      </c>
      <c r="S72" s="5">
        <f t="shared" si="1"/>
        <v>124346285.32609999</v>
      </c>
    </row>
    <row r="73" spans="1:19" ht="24.95" customHeight="1" x14ac:dyDescent="0.2">
      <c r="A73" s="156"/>
      <c r="B73" s="151"/>
      <c r="C73" s="1">
        <v>26</v>
      </c>
      <c r="D73" s="4" t="s">
        <v>126</v>
      </c>
      <c r="E73" s="4">
        <v>73149566.747199997</v>
      </c>
      <c r="F73" s="4">
        <v>8951091.8252000008</v>
      </c>
      <c r="G73" s="4">
        <v>0</v>
      </c>
      <c r="H73" s="4">
        <v>21514853.881000001</v>
      </c>
      <c r="I73" s="5">
        <f t="shared" ref="I73:I136" si="2">E73+F73+G73+H73</f>
        <v>103615512.4534</v>
      </c>
      <c r="J73" s="7"/>
      <c r="K73" s="148"/>
      <c r="L73" s="151"/>
      <c r="M73" s="8">
        <v>11</v>
      </c>
      <c r="N73" s="4" t="s">
        <v>507</v>
      </c>
      <c r="O73" s="4">
        <v>93027958.959000006</v>
      </c>
      <c r="P73" s="4">
        <v>11383550.716499999</v>
      </c>
      <c r="Q73" s="4">
        <v>0</v>
      </c>
      <c r="R73" s="4">
        <v>27284544.583700001</v>
      </c>
      <c r="S73" s="5">
        <f t="shared" ref="S73:S136" si="3">O73+P73+Q73+R73</f>
        <v>131696054.25920001</v>
      </c>
    </row>
    <row r="74" spans="1:19" ht="24.95" customHeight="1" x14ac:dyDescent="0.2">
      <c r="A74" s="156"/>
      <c r="B74" s="151"/>
      <c r="C74" s="1">
        <v>27</v>
      </c>
      <c r="D74" s="4" t="s">
        <v>127</v>
      </c>
      <c r="E74" s="4">
        <v>89755115.764400005</v>
      </c>
      <c r="F74" s="4">
        <v>10983062.7674</v>
      </c>
      <c r="G74" s="4">
        <v>0</v>
      </c>
      <c r="H74" s="4">
        <v>25940016.899500001</v>
      </c>
      <c r="I74" s="5">
        <f t="shared" si="2"/>
        <v>126678195.4313</v>
      </c>
      <c r="J74" s="7"/>
      <c r="K74" s="148"/>
      <c r="L74" s="151"/>
      <c r="M74" s="8">
        <v>12</v>
      </c>
      <c r="N74" s="4" t="s">
        <v>508</v>
      </c>
      <c r="O74" s="4">
        <v>102630059.60510001</v>
      </c>
      <c r="P74" s="4">
        <v>12558530.807600001</v>
      </c>
      <c r="Q74" s="4">
        <v>0</v>
      </c>
      <c r="R74" s="4">
        <v>29824445.960700002</v>
      </c>
      <c r="S74" s="5">
        <f t="shared" si="3"/>
        <v>145013036.3734</v>
      </c>
    </row>
    <row r="75" spans="1:19" ht="24.95" customHeight="1" x14ac:dyDescent="0.2">
      <c r="A75" s="156"/>
      <c r="B75" s="151"/>
      <c r="C75" s="1">
        <v>28</v>
      </c>
      <c r="D75" s="4" t="s">
        <v>128</v>
      </c>
      <c r="E75" s="4">
        <v>73175616.202199996</v>
      </c>
      <c r="F75" s="4">
        <v>8954279.4185000006</v>
      </c>
      <c r="G75" s="4">
        <v>0</v>
      </c>
      <c r="H75" s="4">
        <v>22140214.5229</v>
      </c>
      <c r="I75" s="5">
        <f t="shared" si="2"/>
        <v>104270110.1436</v>
      </c>
      <c r="J75" s="7"/>
      <c r="K75" s="148"/>
      <c r="L75" s="151"/>
      <c r="M75" s="8">
        <v>13</v>
      </c>
      <c r="N75" s="4" t="s">
        <v>509</v>
      </c>
      <c r="O75" s="4">
        <v>85410627.265900001</v>
      </c>
      <c r="P75" s="4">
        <v>10451440.815099999</v>
      </c>
      <c r="Q75" s="4">
        <v>0</v>
      </c>
      <c r="R75" s="4">
        <v>23347706.449000001</v>
      </c>
      <c r="S75" s="5">
        <f t="shared" si="3"/>
        <v>119209774.53</v>
      </c>
    </row>
    <row r="76" spans="1:19" ht="24.95" customHeight="1" x14ac:dyDescent="0.2">
      <c r="A76" s="156"/>
      <c r="B76" s="151"/>
      <c r="C76" s="1">
        <v>29</v>
      </c>
      <c r="D76" s="4" t="s">
        <v>129</v>
      </c>
      <c r="E76" s="4">
        <v>95432750.930399999</v>
      </c>
      <c r="F76" s="4">
        <v>11677817.855900001</v>
      </c>
      <c r="G76" s="4">
        <v>0</v>
      </c>
      <c r="H76" s="4">
        <v>25416053.118900001</v>
      </c>
      <c r="I76" s="5">
        <f t="shared" si="2"/>
        <v>132526621.9052</v>
      </c>
      <c r="J76" s="7"/>
      <c r="K76" s="148"/>
      <c r="L76" s="151"/>
      <c r="M76" s="8">
        <v>14</v>
      </c>
      <c r="N76" s="4" t="s">
        <v>510</v>
      </c>
      <c r="O76" s="4">
        <v>98014276.630199999</v>
      </c>
      <c r="P76" s="4">
        <v>11993711.3686</v>
      </c>
      <c r="Q76" s="4">
        <v>0</v>
      </c>
      <c r="R76" s="4">
        <v>27499697.923599999</v>
      </c>
      <c r="S76" s="5">
        <f t="shared" si="3"/>
        <v>137507685.9224</v>
      </c>
    </row>
    <row r="77" spans="1:19" ht="24.95" customHeight="1" x14ac:dyDescent="0.2">
      <c r="A77" s="156"/>
      <c r="B77" s="151"/>
      <c r="C77" s="1">
        <v>30</v>
      </c>
      <c r="D77" s="4" t="s">
        <v>130</v>
      </c>
      <c r="E77" s="4">
        <v>78965903.343400002</v>
      </c>
      <c r="F77" s="4">
        <v>9662819.3893999998</v>
      </c>
      <c r="G77" s="4">
        <v>0</v>
      </c>
      <c r="H77" s="4">
        <v>22587680.671500001</v>
      </c>
      <c r="I77" s="5">
        <f t="shared" si="2"/>
        <v>111216403.4043</v>
      </c>
      <c r="J77" s="7"/>
      <c r="K77" s="148"/>
      <c r="L77" s="151"/>
      <c r="M77" s="8">
        <v>15</v>
      </c>
      <c r="N77" s="4" t="s">
        <v>511</v>
      </c>
      <c r="O77" s="4">
        <v>113393237.29279999</v>
      </c>
      <c r="P77" s="4">
        <v>13875588.3938</v>
      </c>
      <c r="Q77" s="4">
        <v>0</v>
      </c>
      <c r="R77" s="4">
        <v>28764518.7709</v>
      </c>
      <c r="S77" s="5">
        <f t="shared" si="3"/>
        <v>156033344.45750001</v>
      </c>
    </row>
    <row r="78" spans="1:19" ht="24.95" customHeight="1" x14ac:dyDescent="0.2">
      <c r="A78" s="156"/>
      <c r="B78" s="152"/>
      <c r="C78" s="1">
        <v>31</v>
      </c>
      <c r="D78" s="4" t="s">
        <v>131</v>
      </c>
      <c r="E78" s="4">
        <v>119360813.5658</v>
      </c>
      <c r="F78" s="4">
        <v>14605822.700999999</v>
      </c>
      <c r="G78" s="4">
        <v>0</v>
      </c>
      <c r="H78" s="4">
        <v>36892077.876999997</v>
      </c>
      <c r="I78" s="5">
        <f t="shared" si="2"/>
        <v>170858714.14379999</v>
      </c>
      <c r="J78" s="7"/>
      <c r="K78" s="148"/>
      <c r="L78" s="151"/>
      <c r="M78" s="8">
        <v>16</v>
      </c>
      <c r="N78" s="4" t="s">
        <v>512</v>
      </c>
      <c r="O78" s="4">
        <v>90849957.572799996</v>
      </c>
      <c r="P78" s="4">
        <v>11117035.256899999</v>
      </c>
      <c r="Q78" s="4">
        <v>0</v>
      </c>
      <c r="R78" s="4">
        <v>25709413.342099998</v>
      </c>
      <c r="S78" s="5">
        <f t="shared" si="3"/>
        <v>127676406.17179999</v>
      </c>
    </row>
    <row r="79" spans="1:19" ht="24.95" customHeight="1" x14ac:dyDescent="0.2">
      <c r="A79" s="1"/>
      <c r="B79" s="153" t="s">
        <v>816</v>
      </c>
      <c r="C79" s="154"/>
      <c r="D79" s="155"/>
      <c r="E79" s="10">
        <v>2700689202.1194</v>
      </c>
      <c r="F79" s="10">
        <v>330475190.96259999</v>
      </c>
      <c r="G79" s="10">
        <v>0</v>
      </c>
      <c r="H79" s="10">
        <v>803071656.97160017</v>
      </c>
      <c r="I79" s="6">
        <f t="shared" si="2"/>
        <v>3834236050.0535998</v>
      </c>
      <c r="J79" s="7"/>
      <c r="K79" s="148"/>
      <c r="L79" s="151"/>
      <c r="M79" s="8">
        <v>17</v>
      </c>
      <c r="N79" s="4" t="s">
        <v>513</v>
      </c>
      <c r="O79" s="4">
        <v>89529800.086799994</v>
      </c>
      <c r="P79" s="4">
        <v>10955491.567600001</v>
      </c>
      <c r="Q79" s="4">
        <v>0</v>
      </c>
      <c r="R79" s="4">
        <v>23619738.028299998</v>
      </c>
      <c r="S79" s="5">
        <f t="shared" si="3"/>
        <v>124105029.68269999</v>
      </c>
    </row>
    <row r="80" spans="1:19" ht="24.95" customHeight="1" x14ac:dyDescent="0.2">
      <c r="A80" s="156">
        <v>4</v>
      </c>
      <c r="B80" s="150" t="s">
        <v>29</v>
      </c>
      <c r="C80" s="1">
        <v>1</v>
      </c>
      <c r="D80" s="4" t="s">
        <v>132</v>
      </c>
      <c r="E80" s="4">
        <v>134254383.09220001</v>
      </c>
      <c r="F80" s="4">
        <v>16428303.8771</v>
      </c>
      <c r="G80" s="4">
        <v>0</v>
      </c>
      <c r="H80" s="4">
        <v>40641049.055500001</v>
      </c>
      <c r="I80" s="5">
        <f t="shared" si="2"/>
        <v>191323736.0248</v>
      </c>
      <c r="J80" s="7"/>
      <c r="K80" s="148"/>
      <c r="L80" s="151"/>
      <c r="M80" s="8">
        <v>18</v>
      </c>
      <c r="N80" s="4" t="s">
        <v>514</v>
      </c>
      <c r="O80" s="4">
        <v>92909487.128199995</v>
      </c>
      <c r="P80" s="4">
        <v>11369053.675899999</v>
      </c>
      <c r="Q80" s="4">
        <v>0</v>
      </c>
      <c r="R80" s="4">
        <v>25852208.921799999</v>
      </c>
      <c r="S80" s="5">
        <f t="shared" si="3"/>
        <v>130130749.72589999</v>
      </c>
    </row>
    <row r="81" spans="1:19" ht="24.95" customHeight="1" x14ac:dyDescent="0.2">
      <c r="A81" s="156"/>
      <c r="B81" s="151"/>
      <c r="C81" s="1">
        <v>2</v>
      </c>
      <c r="D81" s="4" t="s">
        <v>133</v>
      </c>
      <c r="E81" s="4">
        <v>88293323.303599998</v>
      </c>
      <c r="F81" s="4">
        <v>10804187.6335</v>
      </c>
      <c r="G81" s="4">
        <v>0</v>
      </c>
      <c r="H81" s="4">
        <v>27630991.783599999</v>
      </c>
      <c r="I81" s="5">
        <f t="shared" si="2"/>
        <v>126728502.7207</v>
      </c>
      <c r="J81" s="7"/>
      <c r="K81" s="148"/>
      <c r="L81" s="151"/>
      <c r="M81" s="8">
        <v>19</v>
      </c>
      <c r="N81" s="4" t="s">
        <v>515</v>
      </c>
      <c r="O81" s="4">
        <v>112408050.1015</v>
      </c>
      <c r="P81" s="4">
        <v>13755034.009</v>
      </c>
      <c r="Q81" s="4">
        <v>0</v>
      </c>
      <c r="R81" s="4">
        <v>27237206.048999999</v>
      </c>
      <c r="S81" s="5">
        <f t="shared" si="3"/>
        <v>153400290.1595</v>
      </c>
    </row>
    <row r="82" spans="1:19" ht="24.95" customHeight="1" x14ac:dyDescent="0.2">
      <c r="A82" s="156"/>
      <c r="B82" s="151"/>
      <c r="C82" s="1">
        <v>3</v>
      </c>
      <c r="D82" s="4" t="s">
        <v>134</v>
      </c>
      <c r="E82" s="4">
        <v>90828861.031900004</v>
      </c>
      <c r="F82" s="4">
        <v>11114453.7368</v>
      </c>
      <c r="G82" s="4">
        <v>0</v>
      </c>
      <c r="H82" s="4">
        <v>28476065.624200001</v>
      </c>
      <c r="I82" s="5">
        <f t="shared" si="2"/>
        <v>130419380.3929</v>
      </c>
      <c r="J82" s="7"/>
      <c r="K82" s="148"/>
      <c r="L82" s="151"/>
      <c r="M82" s="8">
        <v>20</v>
      </c>
      <c r="N82" s="4" t="s">
        <v>516</v>
      </c>
      <c r="O82" s="4">
        <v>86377815.266499996</v>
      </c>
      <c r="P82" s="4">
        <v>10569792.6932</v>
      </c>
      <c r="Q82" s="4">
        <v>0</v>
      </c>
      <c r="R82" s="4">
        <v>24210119.752900001</v>
      </c>
      <c r="S82" s="5">
        <f t="shared" si="3"/>
        <v>121157727.71259999</v>
      </c>
    </row>
    <row r="83" spans="1:19" ht="24.95" customHeight="1" x14ac:dyDescent="0.2">
      <c r="A83" s="156"/>
      <c r="B83" s="151"/>
      <c r="C83" s="1">
        <v>4</v>
      </c>
      <c r="D83" s="4" t="s">
        <v>135</v>
      </c>
      <c r="E83" s="4">
        <v>109784398.0573</v>
      </c>
      <c r="F83" s="4">
        <v>13433985.6227</v>
      </c>
      <c r="G83" s="4">
        <v>0</v>
      </c>
      <c r="H83" s="4">
        <v>35531007.237599999</v>
      </c>
      <c r="I83" s="5">
        <f t="shared" si="2"/>
        <v>158749390.91760001</v>
      </c>
      <c r="J83" s="7"/>
      <c r="K83" s="149"/>
      <c r="L83" s="152"/>
      <c r="M83" s="8">
        <v>21</v>
      </c>
      <c r="N83" s="4" t="s">
        <v>517</v>
      </c>
      <c r="O83" s="4">
        <v>103173797.2395</v>
      </c>
      <c r="P83" s="4">
        <v>12625066.341700001</v>
      </c>
      <c r="Q83" s="4">
        <v>0</v>
      </c>
      <c r="R83" s="4">
        <v>28156197.601500001</v>
      </c>
      <c r="S83" s="5">
        <f t="shared" si="3"/>
        <v>143955061.18270001</v>
      </c>
    </row>
    <row r="84" spans="1:19" ht="24.95" customHeight="1" x14ac:dyDescent="0.2">
      <c r="A84" s="156"/>
      <c r="B84" s="151"/>
      <c r="C84" s="1">
        <v>5</v>
      </c>
      <c r="D84" s="4" t="s">
        <v>136</v>
      </c>
      <c r="E84" s="4">
        <v>83377678.638899997</v>
      </c>
      <c r="F84" s="4">
        <v>10202675.0241</v>
      </c>
      <c r="G84" s="4">
        <v>0</v>
      </c>
      <c r="H84" s="4">
        <v>25187687.4164</v>
      </c>
      <c r="I84" s="5">
        <f t="shared" si="2"/>
        <v>118768041.0794</v>
      </c>
      <c r="J84" s="7"/>
      <c r="K84" s="14"/>
      <c r="L84" s="153" t="s">
        <v>834</v>
      </c>
      <c r="M84" s="154"/>
      <c r="N84" s="155"/>
      <c r="O84" s="10">
        <v>2126622011.1459999</v>
      </c>
      <c r="P84" s="10">
        <v>260228320.49209997</v>
      </c>
      <c r="Q84" s="10">
        <v>0</v>
      </c>
      <c r="R84" s="10">
        <v>577009051.39590013</v>
      </c>
      <c r="S84" s="6">
        <f t="shared" si="3"/>
        <v>2963859383.0339999</v>
      </c>
    </row>
    <row r="85" spans="1:19" ht="24.95" customHeight="1" x14ac:dyDescent="0.2">
      <c r="A85" s="156"/>
      <c r="B85" s="151"/>
      <c r="C85" s="1">
        <v>6</v>
      </c>
      <c r="D85" s="4" t="s">
        <v>137</v>
      </c>
      <c r="E85" s="4">
        <v>95986300.349700004</v>
      </c>
      <c r="F85" s="4">
        <v>11745554.0286</v>
      </c>
      <c r="G85" s="4">
        <v>0</v>
      </c>
      <c r="H85" s="4">
        <v>29774005.4463</v>
      </c>
      <c r="I85" s="5">
        <f t="shared" si="2"/>
        <v>137505859.82460001</v>
      </c>
      <c r="J85" s="7"/>
      <c r="K85" s="147">
        <v>22</v>
      </c>
      <c r="L85" s="150" t="s">
        <v>47</v>
      </c>
      <c r="M85" s="8">
        <v>1</v>
      </c>
      <c r="N85" s="4" t="s">
        <v>518</v>
      </c>
      <c r="O85" s="4">
        <v>110204426.56559999</v>
      </c>
      <c r="P85" s="4">
        <v>13485383.2443</v>
      </c>
      <c r="Q85" s="4">
        <v>-4284409.3099999996</v>
      </c>
      <c r="R85" s="4">
        <v>30497172.3138</v>
      </c>
      <c r="S85" s="5">
        <f t="shared" si="3"/>
        <v>149902572.81369999</v>
      </c>
    </row>
    <row r="86" spans="1:19" ht="24.95" customHeight="1" x14ac:dyDescent="0.2">
      <c r="A86" s="156"/>
      <c r="B86" s="151"/>
      <c r="C86" s="1">
        <v>7</v>
      </c>
      <c r="D86" s="4" t="s">
        <v>138</v>
      </c>
      <c r="E86" s="4">
        <v>88957647.102899998</v>
      </c>
      <c r="F86" s="4">
        <v>10885478.9329</v>
      </c>
      <c r="G86" s="4">
        <v>0</v>
      </c>
      <c r="H86" s="4">
        <v>27935722.3506</v>
      </c>
      <c r="I86" s="5">
        <f t="shared" si="2"/>
        <v>127778848.3864</v>
      </c>
      <c r="J86" s="7"/>
      <c r="K86" s="148"/>
      <c r="L86" s="151"/>
      <c r="M86" s="8">
        <v>2</v>
      </c>
      <c r="N86" s="4" t="s">
        <v>519</v>
      </c>
      <c r="O86" s="4">
        <v>97445582.405599996</v>
      </c>
      <c r="P86" s="4">
        <v>11924121.971799999</v>
      </c>
      <c r="Q86" s="4">
        <v>-4284409.3099999996</v>
      </c>
      <c r="R86" s="4">
        <v>25704940.658</v>
      </c>
      <c r="S86" s="5">
        <f t="shared" si="3"/>
        <v>130790235.7254</v>
      </c>
    </row>
    <row r="87" spans="1:19" ht="24.95" customHeight="1" x14ac:dyDescent="0.2">
      <c r="A87" s="156"/>
      <c r="B87" s="151"/>
      <c r="C87" s="1">
        <v>8</v>
      </c>
      <c r="D87" s="4" t="s">
        <v>139</v>
      </c>
      <c r="E87" s="4">
        <v>79539189.816799998</v>
      </c>
      <c r="F87" s="4">
        <v>9732970.7258000001</v>
      </c>
      <c r="G87" s="4">
        <v>0</v>
      </c>
      <c r="H87" s="4">
        <v>24214157.552200001</v>
      </c>
      <c r="I87" s="5">
        <f t="shared" si="2"/>
        <v>113486318.09480001</v>
      </c>
      <c r="J87" s="7"/>
      <c r="K87" s="148"/>
      <c r="L87" s="151"/>
      <c r="M87" s="8">
        <v>3</v>
      </c>
      <c r="N87" s="4" t="s">
        <v>520</v>
      </c>
      <c r="O87" s="4">
        <v>122981047.39470001</v>
      </c>
      <c r="P87" s="4">
        <v>15048819.7941</v>
      </c>
      <c r="Q87" s="4">
        <v>-4284409.3099999996</v>
      </c>
      <c r="R87" s="4">
        <v>34406591.297200002</v>
      </c>
      <c r="S87" s="5">
        <f t="shared" si="3"/>
        <v>168152049.176</v>
      </c>
    </row>
    <row r="88" spans="1:19" ht="24.95" customHeight="1" x14ac:dyDescent="0.2">
      <c r="A88" s="156"/>
      <c r="B88" s="151"/>
      <c r="C88" s="1">
        <v>9</v>
      </c>
      <c r="D88" s="4" t="s">
        <v>140</v>
      </c>
      <c r="E88" s="4">
        <v>88343180.172199994</v>
      </c>
      <c r="F88" s="4">
        <v>10810288.4681</v>
      </c>
      <c r="G88" s="4">
        <v>0</v>
      </c>
      <c r="H88" s="4">
        <v>27924982.6831</v>
      </c>
      <c r="I88" s="5">
        <f t="shared" si="2"/>
        <v>127078451.32339999</v>
      </c>
      <c r="J88" s="7"/>
      <c r="K88" s="148"/>
      <c r="L88" s="151"/>
      <c r="M88" s="8">
        <v>4</v>
      </c>
      <c r="N88" s="4" t="s">
        <v>521</v>
      </c>
      <c r="O88" s="4">
        <v>97375133.789800003</v>
      </c>
      <c r="P88" s="4">
        <v>11915501.3872</v>
      </c>
      <c r="Q88" s="4">
        <v>-4284409.3099999996</v>
      </c>
      <c r="R88" s="4">
        <v>26765227.836599998</v>
      </c>
      <c r="S88" s="5">
        <f t="shared" si="3"/>
        <v>131771453.70359999</v>
      </c>
    </row>
    <row r="89" spans="1:19" ht="24.95" customHeight="1" x14ac:dyDescent="0.2">
      <c r="A89" s="156"/>
      <c r="B89" s="151"/>
      <c r="C89" s="1">
        <v>10</v>
      </c>
      <c r="D89" s="4" t="s">
        <v>141</v>
      </c>
      <c r="E89" s="4">
        <v>139762095.66659999</v>
      </c>
      <c r="F89" s="4">
        <v>17102266.0506</v>
      </c>
      <c r="G89" s="4">
        <v>0</v>
      </c>
      <c r="H89" s="4">
        <v>44277596.485699996</v>
      </c>
      <c r="I89" s="5">
        <f t="shared" si="2"/>
        <v>201141958.20289999</v>
      </c>
      <c r="J89" s="7"/>
      <c r="K89" s="148"/>
      <c r="L89" s="151"/>
      <c r="M89" s="8">
        <v>5</v>
      </c>
      <c r="N89" s="4" t="s">
        <v>522</v>
      </c>
      <c r="O89" s="4">
        <v>133142053.4164</v>
      </c>
      <c r="P89" s="4">
        <v>16292191.449999999</v>
      </c>
      <c r="Q89" s="4">
        <v>-4284409.3099999996</v>
      </c>
      <c r="R89" s="4">
        <v>33984144.3741</v>
      </c>
      <c r="S89" s="5">
        <f t="shared" si="3"/>
        <v>179133979.9305</v>
      </c>
    </row>
    <row r="90" spans="1:19" ht="24.95" customHeight="1" x14ac:dyDescent="0.2">
      <c r="A90" s="156"/>
      <c r="B90" s="151"/>
      <c r="C90" s="1">
        <v>11</v>
      </c>
      <c r="D90" s="4" t="s">
        <v>142</v>
      </c>
      <c r="E90" s="4">
        <v>97134825.269600004</v>
      </c>
      <c r="F90" s="4">
        <v>11886095.558499999</v>
      </c>
      <c r="G90" s="4">
        <v>0</v>
      </c>
      <c r="H90" s="4">
        <v>30892010.838300001</v>
      </c>
      <c r="I90" s="5">
        <f t="shared" si="2"/>
        <v>139912931.66639999</v>
      </c>
      <c r="J90" s="7"/>
      <c r="K90" s="148"/>
      <c r="L90" s="151"/>
      <c r="M90" s="8">
        <v>6</v>
      </c>
      <c r="N90" s="4" t="s">
        <v>523</v>
      </c>
      <c r="O90" s="4">
        <v>103518920.94329999</v>
      </c>
      <c r="P90" s="4">
        <v>12667298.088300001</v>
      </c>
      <c r="Q90" s="4">
        <v>-4284409.3099999996</v>
      </c>
      <c r="R90" s="4">
        <v>26053409.871100001</v>
      </c>
      <c r="S90" s="5">
        <f t="shared" si="3"/>
        <v>137955219.5927</v>
      </c>
    </row>
    <row r="91" spans="1:19" ht="24.95" customHeight="1" x14ac:dyDescent="0.2">
      <c r="A91" s="156"/>
      <c r="B91" s="151"/>
      <c r="C91" s="1">
        <v>12</v>
      </c>
      <c r="D91" s="4" t="s">
        <v>143</v>
      </c>
      <c r="E91" s="4">
        <v>118757076.3414</v>
      </c>
      <c r="F91" s="4">
        <v>14531945.198000001</v>
      </c>
      <c r="G91" s="4">
        <v>0</v>
      </c>
      <c r="H91" s="4">
        <v>36560335.374600001</v>
      </c>
      <c r="I91" s="5">
        <f t="shared" si="2"/>
        <v>169849356.914</v>
      </c>
      <c r="J91" s="7"/>
      <c r="K91" s="148"/>
      <c r="L91" s="151"/>
      <c r="M91" s="8">
        <v>7</v>
      </c>
      <c r="N91" s="4" t="s">
        <v>524</v>
      </c>
      <c r="O91" s="4">
        <v>86861775.951499999</v>
      </c>
      <c r="P91" s="4">
        <v>10629013.5023</v>
      </c>
      <c r="Q91" s="4">
        <v>-4284409.3099999996</v>
      </c>
      <c r="R91" s="4">
        <v>23154659.602299999</v>
      </c>
      <c r="S91" s="5">
        <f t="shared" si="3"/>
        <v>116361039.74609999</v>
      </c>
    </row>
    <row r="92" spans="1:19" ht="24.95" customHeight="1" x14ac:dyDescent="0.2">
      <c r="A92" s="156"/>
      <c r="B92" s="151"/>
      <c r="C92" s="1">
        <v>13</v>
      </c>
      <c r="D92" s="4" t="s">
        <v>144</v>
      </c>
      <c r="E92" s="4">
        <v>87256139.158700004</v>
      </c>
      <c r="F92" s="4">
        <v>10677270.5384</v>
      </c>
      <c r="G92" s="4">
        <v>0</v>
      </c>
      <c r="H92" s="4">
        <v>27339040.820999999</v>
      </c>
      <c r="I92" s="5">
        <f t="shared" si="2"/>
        <v>125272450.51809999</v>
      </c>
      <c r="J92" s="7"/>
      <c r="K92" s="148"/>
      <c r="L92" s="151"/>
      <c r="M92" s="8">
        <v>8</v>
      </c>
      <c r="N92" s="4" t="s">
        <v>525</v>
      </c>
      <c r="O92" s="4">
        <v>101784772.05050001</v>
      </c>
      <c r="P92" s="4">
        <v>12455095.519300001</v>
      </c>
      <c r="Q92" s="4">
        <v>-4284409.3099999996</v>
      </c>
      <c r="R92" s="4">
        <v>27246832.9285</v>
      </c>
      <c r="S92" s="5">
        <f t="shared" si="3"/>
        <v>137202291.18830001</v>
      </c>
    </row>
    <row r="93" spans="1:19" ht="24.95" customHeight="1" x14ac:dyDescent="0.2">
      <c r="A93" s="156"/>
      <c r="B93" s="151"/>
      <c r="C93" s="1">
        <v>14</v>
      </c>
      <c r="D93" s="4" t="s">
        <v>145</v>
      </c>
      <c r="E93" s="4">
        <v>86514981.186499998</v>
      </c>
      <c r="F93" s="4">
        <v>10586577.2731</v>
      </c>
      <c r="G93" s="4">
        <v>0</v>
      </c>
      <c r="H93" s="4">
        <v>27885263.912599999</v>
      </c>
      <c r="I93" s="5">
        <f t="shared" si="2"/>
        <v>124986822.3722</v>
      </c>
      <c r="J93" s="7"/>
      <c r="K93" s="148"/>
      <c r="L93" s="151"/>
      <c r="M93" s="8">
        <v>9</v>
      </c>
      <c r="N93" s="4" t="s">
        <v>526</v>
      </c>
      <c r="O93" s="4">
        <v>99820721.173099995</v>
      </c>
      <c r="P93" s="4">
        <v>12214760.5381</v>
      </c>
      <c r="Q93" s="4">
        <v>-4284409.3099999996</v>
      </c>
      <c r="R93" s="4">
        <v>25561425.100499999</v>
      </c>
      <c r="S93" s="5">
        <f t="shared" si="3"/>
        <v>133312497.5017</v>
      </c>
    </row>
    <row r="94" spans="1:19" ht="24.95" customHeight="1" x14ac:dyDescent="0.2">
      <c r="A94" s="156"/>
      <c r="B94" s="151"/>
      <c r="C94" s="1">
        <v>15</v>
      </c>
      <c r="D94" s="4" t="s">
        <v>146</v>
      </c>
      <c r="E94" s="4">
        <v>103836921.7066</v>
      </c>
      <c r="F94" s="4">
        <v>12706210.8824</v>
      </c>
      <c r="G94" s="4">
        <v>0</v>
      </c>
      <c r="H94" s="4">
        <v>32450462.5962</v>
      </c>
      <c r="I94" s="5">
        <f t="shared" si="2"/>
        <v>148993595.18520001</v>
      </c>
      <c r="J94" s="7"/>
      <c r="K94" s="148"/>
      <c r="L94" s="151"/>
      <c r="M94" s="8">
        <v>10</v>
      </c>
      <c r="N94" s="4" t="s">
        <v>527</v>
      </c>
      <c r="O94" s="4">
        <v>105533149.3422</v>
      </c>
      <c r="P94" s="4">
        <v>12913773.1415</v>
      </c>
      <c r="Q94" s="4">
        <v>-4284409.3099999996</v>
      </c>
      <c r="R94" s="4">
        <v>27092397.708999999</v>
      </c>
      <c r="S94" s="5">
        <f t="shared" si="3"/>
        <v>141254910.8827</v>
      </c>
    </row>
    <row r="95" spans="1:19" ht="24.95" customHeight="1" x14ac:dyDescent="0.2">
      <c r="A95" s="156"/>
      <c r="B95" s="151"/>
      <c r="C95" s="1">
        <v>16</v>
      </c>
      <c r="D95" s="4" t="s">
        <v>147</v>
      </c>
      <c r="E95" s="4">
        <v>99219117.001000002</v>
      </c>
      <c r="F95" s="4">
        <v>12141144.0503</v>
      </c>
      <c r="G95" s="4">
        <v>0</v>
      </c>
      <c r="H95" s="4">
        <v>31743744.472800002</v>
      </c>
      <c r="I95" s="5">
        <f t="shared" si="2"/>
        <v>143104005.52410001</v>
      </c>
      <c r="J95" s="7"/>
      <c r="K95" s="148"/>
      <c r="L95" s="151"/>
      <c r="M95" s="8">
        <v>11</v>
      </c>
      <c r="N95" s="4" t="s">
        <v>47</v>
      </c>
      <c r="O95" s="4">
        <v>92899630.6875</v>
      </c>
      <c r="P95" s="4">
        <v>11367847.573000001</v>
      </c>
      <c r="Q95" s="4">
        <v>-4284409.3099999996</v>
      </c>
      <c r="R95" s="4">
        <v>25319692.5834</v>
      </c>
      <c r="S95" s="5">
        <f t="shared" si="3"/>
        <v>125302761.53389999</v>
      </c>
    </row>
    <row r="96" spans="1:19" ht="24.95" customHeight="1" x14ac:dyDescent="0.2">
      <c r="A96" s="156"/>
      <c r="B96" s="151"/>
      <c r="C96" s="1">
        <v>17</v>
      </c>
      <c r="D96" s="4" t="s">
        <v>148</v>
      </c>
      <c r="E96" s="4">
        <v>83118214.194800004</v>
      </c>
      <c r="F96" s="4">
        <v>10170925.1427</v>
      </c>
      <c r="G96" s="4">
        <v>0</v>
      </c>
      <c r="H96" s="4">
        <v>25927704.509100001</v>
      </c>
      <c r="I96" s="5">
        <f t="shared" si="2"/>
        <v>119216843.84660001</v>
      </c>
      <c r="J96" s="7"/>
      <c r="K96" s="148"/>
      <c r="L96" s="151"/>
      <c r="M96" s="8">
        <v>12</v>
      </c>
      <c r="N96" s="4" t="s">
        <v>528</v>
      </c>
      <c r="O96" s="4">
        <v>118605634.8162</v>
      </c>
      <c r="P96" s="4">
        <v>14513413.7554</v>
      </c>
      <c r="Q96" s="4">
        <v>-4284409.3099999996</v>
      </c>
      <c r="R96" s="4">
        <v>30081205.190099999</v>
      </c>
      <c r="S96" s="5">
        <f t="shared" si="3"/>
        <v>158915844.4517</v>
      </c>
    </row>
    <row r="97" spans="1:19" ht="24.95" customHeight="1" x14ac:dyDescent="0.2">
      <c r="A97" s="156"/>
      <c r="B97" s="151"/>
      <c r="C97" s="1">
        <v>18</v>
      </c>
      <c r="D97" s="4" t="s">
        <v>149</v>
      </c>
      <c r="E97" s="4">
        <v>86125608.188700005</v>
      </c>
      <c r="F97" s="4">
        <v>10538930.8739</v>
      </c>
      <c r="G97" s="4">
        <v>0</v>
      </c>
      <c r="H97" s="4">
        <v>26630882.7421</v>
      </c>
      <c r="I97" s="5">
        <f t="shared" si="2"/>
        <v>123295421.8047</v>
      </c>
      <c r="J97" s="7"/>
      <c r="K97" s="148"/>
      <c r="L97" s="151"/>
      <c r="M97" s="8">
        <v>13</v>
      </c>
      <c r="N97" s="4" t="s">
        <v>529</v>
      </c>
      <c r="O97" s="4">
        <v>78286797.543799996</v>
      </c>
      <c r="P97" s="4">
        <v>9579719.2611999996</v>
      </c>
      <c r="Q97" s="4">
        <v>-4284409.3099999996</v>
      </c>
      <c r="R97" s="4">
        <v>21008046.050999999</v>
      </c>
      <c r="S97" s="5">
        <f t="shared" si="3"/>
        <v>104590153.54599999</v>
      </c>
    </row>
    <row r="98" spans="1:19" ht="24.95" customHeight="1" x14ac:dyDescent="0.2">
      <c r="A98" s="156"/>
      <c r="B98" s="151"/>
      <c r="C98" s="1">
        <v>19</v>
      </c>
      <c r="D98" s="4" t="s">
        <v>150</v>
      </c>
      <c r="E98" s="4">
        <v>93008344.058599994</v>
      </c>
      <c r="F98" s="4">
        <v>11381150.500299999</v>
      </c>
      <c r="G98" s="4">
        <v>0</v>
      </c>
      <c r="H98" s="4">
        <v>28775396.358399998</v>
      </c>
      <c r="I98" s="5">
        <f t="shared" si="2"/>
        <v>133164890.9173</v>
      </c>
      <c r="J98" s="7"/>
      <c r="K98" s="148"/>
      <c r="L98" s="151"/>
      <c r="M98" s="8">
        <v>14</v>
      </c>
      <c r="N98" s="4" t="s">
        <v>530</v>
      </c>
      <c r="O98" s="4">
        <v>113817248.8071</v>
      </c>
      <c r="P98" s="4">
        <v>13927473.4038</v>
      </c>
      <c r="Q98" s="4">
        <v>-4284409.3099999996</v>
      </c>
      <c r="R98" s="4">
        <v>29895690.932700001</v>
      </c>
      <c r="S98" s="5">
        <f t="shared" si="3"/>
        <v>153356003.83359998</v>
      </c>
    </row>
    <row r="99" spans="1:19" ht="24.95" customHeight="1" x14ac:dyDescent="0.2">
      <c r="A99" s="156"/>
      <c r="B99" s="151"/>
      <c r="C99" s="1">
        <v>20</v>
      </c>
      <c r="D99" s="4" t="s">
        <v>151</v>
      </c>
      <c r="E99" s="4">
        <v>94122092.491899997</v>
      </c>
      <c r="F99" s="4">
        <v>11517436.5364</v>
      </c>
      <c r="G99" s="4">
        <v>0</v>
      </c>
      <c r="H99" s="4">
        <v>29662948.884100001</v>
      </c>
      <c r="I99" s="5">
        <f t="shared" si="2"/>
        <v>135302477.91240001</v>
      </c>
      <c r="J99" s="7"/>
      <c r="K99" s="148"/>
      <c r="L99" s="151"/>
      <c r="M99" s="8">
        <v>15</v>
      </c>
      <c r="N99" s="4" t="s">
        <v>531</v>
      </c>
      <c r="O99" s="4">
        <v>76002648.209700003</v>
      </c>
      <c r="P99" s="4">
        <v>9300214.7973999996</v>
      </c>
      <c r="Q99" s="4">
        <v>-4284409.3099999996</v>
      </c>
      <c r="R99" s="4">
        <v>20743154.250700001</v>
      </c>
      <c r="S99" s="5">
        <f t="shared" si="3"/>
        <v>101761607.9478</v>
      </c>
    </row>
    <row r="100" spans="1:19" ht="24.95" customHeight="1" x14ac:dyDescent="0.2">
      <c r="A100" s="156"/>
      <c r="B100" s="152"/>
      <c r="C100" s="1">
        <v>21</v>
      </c>
      <c r="D100" s="4" t="s">
        <v>152</v>
      </c>
      <c r="E100" s="4">
        <v>90371069.219999999</v>
      </c>
      <c r="F100" s="4">
        <v>11058435.1337</v>
      </c>
      <c r="G100" s="4">
        <v>0</v>
      </c>
      <c r="H100" s="4">
        <v>28512844.485800002</v>
      </c>
      <c r="I100" s="5">
        <f t="shared" si="2"/>
        <v>129942348.8395</v>
      </c>
      <c r="J100" s="7"/>
      <c r="K100" s="148"/>
      <c r="L100" s="151"/>
      <c r="M100" s="8">
        <v>16</v>
      </c>
      <c r="N100" s="4" t="s">
        <v>532</v>
      </c>
      <c r="O100" s="4">
        <v>110186518.7235</v>
      </c>
      <c r="P100" s="4">
        <v>13483191.9156</v>
      </c>
      <c r="Q100" s="4">
        <v>-4284409.3099999996</v>
      </c>
      <c r="R100" s="4">
        <v>30365476.390500002</v>
      </c>
      <c r="S100" s="5">
        <f t="shared" si="3"/>
        <v>149750777.71959999</v>
      </c>
    </row>
    <row r="101" spans="1:19" ht="24.95" customHeight="1" x14ac:dyDescent="0.2">
      <c r="A101" s="1"/>
      <c r="B101" s="153" t="s">
        <v>817</v>
      </c>
      <c r="C101" s="154"/>
      <c r="D101" s="155"/>
      <c r="E101" s="10">
        <v>2038591446.0498996</v>
      </c>
      <c r="F101" s="10">
        <v>249456285.78789997</v>
      </c>
      <c r="G101" s="10">
        <v>0</v>
      </c>
      <c r="H101" s="10">
        <v>637973900.63020003</v>
      </c>
      <c r="I101" s="5">
        <f t="shared" si="2"/>
        <v>2926021632.4679995</v>
      </c>
      <c r="J101" s="7"/>
      <c r="K101" s="148"/>
      <c r="L101" s="151"/>
      <c r="M101" s="8">
        <v>17</v>
      </c>
      <c r="N101" s="4" t="s">
        <v>533</v>
      </c>
      <c r="O101" s="4">
        <v>137806093.47909999</v>
      </c>
      <c r="P101" s="4">
        <v>16862915.963300001</v>
      </c>
      <c r="Q101" s="4">
        <v>-4284409.3099999996</v>
      </c>
      <c r="R101" s="4">
        <v>37580913.035599999</v>
      </c>
      <c r="S101" s="5">
        <f t="shared" si="3"/>
        <v>187965513.16799998</v>
      </c>
    </row>
    <row r="102" spans="1:19" ht="24.95" customHeight="1" x14ac:dyDescent="0.2">
      <c r="A102" s="156">
        <v>5</v>
      </c>
      <c r="B102" s="150" t="s">
        <v>30</v>
      </c>
      <c r="C102" s="1">
        <v>1</v>
      </c>
      <c r="D102" s="4" t="s">
        <v>153</v>
      </c>
      <c r="E102" s="4">
        <v>152375392.72330001</v>
      </c>
      <c r="F102" s="4">
        <v>18645717.1631</v>
      </c>
      <c r="G102" s="4">
        <v>0</v>
      </c>
      <c r="H102" s="4">
        <v>38049895.704099998</v>
      </c>
      <c r="I102" s="5">
        <f t="shared" si="2"/>
        <v>209071005.5905</v>
      </c>
      <c r="J102" s="7"/>
      <c r="K102" s="148"/>
      <c r="L102" s="151"/>
      <c r="M102" s="8">
        <v>18</v>
      </c>
      <c r="N102" s="4" t="s">
        <v>534</v>
      </c>
      <c r="O102" s="4">
        <v>104095485.7071</v>
      </c>
      <c r="P102" s="4">
        <v>12737850.5792</v>
      </c>
      <c r="Q102" s="4">
        <v>-4284409.3099999996</v>
      </c>
      <c r="R102" s="4">
        <v>27974730.396299999</v>
      </c>
      <c r="S102" s="5">
        <f t="shared" si="3"/>
        <v>140523657.37259999</v>
      </c>
    </row>
    <row r="103" spans="1:19" ht="24.95" customHeight="1" x14ac:dyDescent="0.2">
      <c r="A103" s="156"/>
      <c r="B103" s="151"/>
      <c r="C103" s="1">
        <v>2</v>
      </c>
      <c r="D103" s="4" t="s">
        <v>30</v>
      </c>
      <c r="E103" s="4">
        <v>184009335.0993</v>
      </c>
      <c r="F103" s="4">
        <v>22516667.267099999</v>
      </c>
      <c r="G103" s="4">
        <v>0</v>
      </c>
      <c r="H103" s="4">
        <v>47912750.398000002</v>
      </c>
      <c r="I103" s="5">
        <f t="shared" si="2"/>
        <v>254438752.76440001</v>
      </c>
      <c r="J103" s="7"/>
      <c r="K103" s="148"/>
      <c r="L103" s="151"/>
      <c r="M103" s="8">
        <v>19</v>
      </c>
      <c r="N103" s="4" t="s">
        <v>535</v>
      </c>
      <c r="O103" s="4">
        <v>98562388.428499997</v>
      </c>
      <c r="P103" s="4">
        <v>12060782.1559</v>
      </c>
      <c r="Q103" s="4">
        <v>-4284409.3099999996</v>
      </c>
      <c r="R103" s="4">
        <v>24869826.509</v>
      </c>
      <c r="S103" s="5">
        <f t="shared" si="3"/>
        <v>131208587.7834</v>
      </c>
    </row>
    <row r="104" spans="1:19" ht="24.95" customHeight="1" x14ac:dyDescent="0.2">
      <c r="A104" s="156"/>
      <c r="B104" s="151"/>
      <c r="C104" s="1">
        <v>3</v>
      </c>
      <c r="D104" s="4" t="s">
        <v>154</v>
      </c>
      <c r="E104" s="4">
        <v>80475832.5176</v>
      </c>
      <c r="F104" s="4">
        <v>9847584.8676999994</v>
      </c>
      <c r="G104" s="4">
        <v>0</v>
      </c>
      <c r="H104" s="4">
        <v>23337811.1186</v>
      </c>
      <c r="I104" s="5">
        <f t="shared" si="2"/>
        <v>113661228.50389999</v>
      </c>
      <c r="J104" s="7"/>
      <c r="K104" s="148"/>
      <c r="L104" s="151"/>
      <c r="M104" s="8">
        <v>20</v>
      </c>
      <c r="N104" s="4" t="s">
        <v>536</v>
      </c>
      <c r="O104" s="4">
        <v>105682709.5809</v>
      </c>
      <c r="P104" s="4">
        <v>12932074.376700001</v>
      </c>
      <c r="Q104" s="4">
        <v>-4284409.3099999996</v>
      </c>
      <c r="R104" s="4">
        <v>27307011.065699998</v>
      </c>
      <c r="S104" s="5">
        <f t="shared" si="3"/>
        <v>141637385.71329999</v>
      </c>
    </row>
    <row r="105" spans="1:19" ht="24.95" customHeight="1" x14ac:dyDescent="0.2">
      <c r="A105" s="156"/>
      <c r="B105" s="151"/>
      <c r="C105" s="1">
        <v>4</v>
      </c>
      <c r="D105" s="4" t="s">
        <v>155</v>
      </c>
      <c r="E105" s="4">
        <v>95109285.378999993</v>
      </c>
      <c r="F105" s="4">
        <v>11638236.3521</v>
      </c>
      <c r="G105" s="4">
        <v>0</v>
      </c>
      <c r="H105" s="4">
        <v>27340107.227000002</v>
      </c>
      <c r="I105" s="5">
        <f t="shared" si="2"/>
        <v>134087628.95809999</v>
      </c>
      <c r="J105" s="7"/>
      <c r="K105" s="149"/>
      <c r="L105" s="152"/>
      <c r="M105" s="8">
        <v>21</v>
      </c>
      <c r="N105" s="4" t="s">
        <v>537</v>
      </c>
      <c r="O105" s="4">
        <v>103406881.40710001</v>
      </c>
      <c r="P105" s="4">
        <v>12653588.1482</v>
      </c>
      <c r="Q105" s="4">
        <v>-4284409.3099999996</v>
      </c>
      <c r="R105" s="4">
        <v>26774647.545000002</v>
      </c>
      <c r="S105" s="5">
        <f t="shared" si="3"/>
        <v>138550707.79030001</v>
      </c>
    </row>
    <row r="106" spans="1:19" ht="24.95" customHeight="1" x14ac:dyDescent="0.2">
      <c r="A106" s="156"/>
      <c r="B106" s="151"/>
      <c r="C106" s="1">
        <v>5</v>
      </c>
      <c r="D106" s="4" t="s">
        <v>156</v>
      </c>
      <c r="E106" s="4">
        <v>120650045.3818</v>
      </c>
      <c r="F106" s="4">
        <v>14763582.109300001</v>
      </c>
      <c r="G106" s="4">
        <v>0</v>
      </c>
      <c r="H106" s="4">
        <v>33380420.248300001</v>
      </c>
      <c r="I106" s="5">
        <f t="shared" si="2"/>
        <v>168794047.73939997</v>
      </c>
      <c r="J106" s="7"/>
      <c r="K106" s="14"/>
      <c r="L106" s="153" t="s">
        <v>835</v>
      </c>
      <c r="M106" s="154"/>
      <c r="N106" s="155"/>
      <c r="O106" s="10">
        <v>2198019620.4232001</v>
      </c>
      <c r="P106" s="10">
        <v>268965030.56660002</v>
      </c>
      <c r="Q106" s="10">
        <v>-89972595.51000002</v>
      </c>
      <c r="R106" s="10">
        <v>582387195.64110005</v>
      </c>
      <c r="S106" s="6">
        <f t="shared" si="3"/>
        <v>2959399251.1208997</v>
      </c>
    </row>
    <row r="107" spans="1:19" ht="24.95" customHeight="1" x14ac:dyDescent="0.2">
      <c r="A107" s="156"/>
      <c r="B107" s="151"/>
      <c r="C107" s="1">
        <v>6</v>
      </c>
      <c r="D107" s="4" t="s">
        <v>157</v>
      </c>
      <c r="E107" s="4">
        <v>79892621.599900007</v>
      </c>
      <c r="F107" s="4">
        <v>9776219.1070000008</v>
      </c>
      <c r="G107" s="4">
        <v>0</v>
      </c>
      <c r="H107" s="4">
        <v>23681480.480300002</v>
      </c>
      <c r="I107" s="5">
        <f t="shared" si="2"/>
        <v>113350321.18720001</v>
      </c>
      <c r="J107" s="7"/>
      <c r="K107" s="147">
        <v>23</v>
      </c>
      <c r="L107" s="150" t="s">
        <v>48</v>
      </c>
      <c r="M107" s="8">
        <v>1</v>
      </c>
      <c r="N107" s="4" t="s">
        <v>538</v>
      </c>
      <c r="O107" s="4">
        <v>89307612.1972</v>
      </c>
      <c r="P107" s="4">
        <v>10928303.105799999</v>
      </c>
      <c r="Q107" s="4">
        <v>0</v>
      </c>
      <c r="R107" s="4">
        <v>26107950.928300001</v>
      </c>
      <c r="S107" s="5">
        <f t="shared" si="3"/>
        <v>126343866.2313</v>
      </c>
    </row>
    <row r="108" spans="1:19" ht="24.95" customHeight="1" x14ac:dyDescent="0.2">
      <c r="A108" s="156"/>
      <c r="B108" s="151"/>
      <c r="C108" s="1">
        <v>7</v>
      </c>
      <c r="D108" s="4" t="s">
        <v>158</v>
      </c>
      <c r="E108" s="4">
        <v>127458445.104</v>
      </c>
      <c r="F108" s="4">
        <v>15596705.445599999</v>
      </c>
      <c r="G108" s="4">
        <v>0</v>
      </c>
      <c r="H108" s="4">
        <v>35467815.632700004</v>
      </c>
      <c r="I108" s="5">
        <f t="shared" si="2"/>
        <v>178522966.1823</v>
      </c>
      <c r="J108" s="7"/>
      <c r="K108" s="148"/>
      <c r="L108" s="151"/>
      <c r="M108" s="8">
        <v>2</v>
      </c>
      <c r="N108" s="4" t="s">
        <v>539</v>
      </c>
      <c r="O108" s="4">
        <v>146861190.9666</v>
      </c>
      <c r="P108" s="4">
        <v>17970960.927900001</v>
      </c>
      <c r="Q108" s="4">
        <v>0</v>
      </c>
      <c r="R108" s="4">
        <v>31089236.731899999</v>
      </c>
      <c r="S108" s="5">
        <f t="shared" si="3"/>
        <v>195921388.62640002</v>
      </c>
    </row>
    <row r="109" spans="1:19" ht="24.95" customHeight="1" x14ac:dyDescent="0.2">
      <c r="A109" s="156"/>
      <c r="B109" s="151"/>
      <c r="C109" s="1">
        <v>8</v>
      </c>
      <c r="D109" s="4" t="s">
        <v>159</v>
      </c>
      <c r="E109" s="4">
        <v>128665585.66590001</v>
      </c>
      <c r="F109" s="4">
        <v>15744419.594799999</v>
      </c>
      <c r="G109" s="4">
        <v>0</v>
      </c>
      <c r="H109" s="4">
        <v>33312682.345100001</v>
      </c>
      <c r="I109" s="5">
        <f t="shared" si="2"/>
        <v>177722687.60580003</v>
      </c>
      <c r="J109" s="7"/>
      <c r="K109" s="148"/>
      <c r="L109" s="151"/>
      <c r="M109" s="8">
        <v>3</v>
      </c>
      <c r="N109" s="4" t="s">
        <v>540</v>
      </c>
      <c r="O109" s="4">
        <v>112559884.2731</v>
      </c>
      <c r="P109" s="4">
        <v>13773613.498600001</v>
      </c>
      <c r="Q109" s="4">
        <v>0</v>
      </c>
      <c r="R109" s="4">
        <v>30609851.5713</v>
      </c>
      <c r="S109" s="5">
        <f t="shared" si="3"/>
        <v>156943349.34299999</v>
      </c>
    </row>
    <row r="110" spans="1:19" ht="24.95" customHeight="1" x14ac:dyDescent="0.2">
      <c r="A110" s="156"/>
      <c r="B110" s="151"/>
      <c r="C110" s="1">
        <v>9</v>
      </c>
      <c r="D110" s="4" t="s">
        <v>160</v>
      </c>
      <c r="E110" s="4">
        <v>90501998.287599996</v>
      </c>
      <c r="F110" s="4">
        <v>11074456.5288</v>
      </c>
      <c r="G110" s="4">
        <v>0</v>
      </c>
      <c r="H110" s="4">
        <v>27702915.996199999</v>
      </c>
      <c r="I110" s="5">
        <f t="shared" si="2"/>
        <v>129279370.81259999</v>
      </c>
      <c r="J110" s="7"/>
      <c r="K110" s="148"/>
      <c r="L110" s="151"/>
      <c r="M110" s="8">
        <v>4</v>
      </c>
      <c r="N110" s="4" t="s">
        <v>38</v>
      </c>
      <c r="O110" s="4">
        <v>68546465.477599993</v>
      </c>
      <c r="P110" s="4">
        <v>8387824.2083000001</v>
      </c>
      <c r="Q110" s="4">
        <v>0</v>
      </c>
      <c r="R110" s="4">
        <v>21812983.879500002</v>
      </c>
      <c r="S110" s="5">
        <f t="shared" si="3"/>
        <v>98747273.565399989</v>
      </c>
    </row>
    <row r="111" spans="1:19" ht="24.95" customHeight="1" x14ac:dyDescent="0.2">
      <c r="A111" s="156"/>
      <c r="B111" s="151"/>
      <c r="C111" s="1">
        <v>10</v>
      </c>
      <c r="D111" s="4" t="s">
        <v>161</v>
      </c>
      <c r="E111" s="4">
        <v>103651200.7789</v>
      </c>
      <c r="F111" s="4">
        <v>12683484.772700001</v>
      </c>
      <c r="G111" s="4">
        <v>0</v>
      </c>
      <c r="H111" s="4">
        <v>32084400.366799999</v>
      </c>
      <c r="I111" s="5">
        <f t="shared" si="2"/>
        <v>148419085.91839999</v>
      </c>
      <c r="J111" s="7"/>
      <c r="K111" s="148"/>
      <c r="L111" s="151"/>
      <c r="M111" s="8">
        <v>5</v>
      </c>
      <c r="N111" s="4" t="s">
        <v>541</v>
      </c>
      <c r="O111" s="4">
        <v>118935270.9848</v>
      </c>
      <c r="P111" s="4">
        <v>14553750.339</v>
      </c>
      <c r="Q111" s="4">
        <v>0</v>
      </c>
      <c r="R111" s="4">
        <v>30884223.0781</v>
      </c>
      <c r="S111" s="5">
        <f t="shared" si="3"/>
        <v>164373244.40189999</v>
      </c>
    </row>
    <row r="112" spans="1:19" ht="24.95" customHeight="1" x14ac:dyDescent="0.2">
      <c r="A112" s="156"/>
      <c r="B112" s="151"/>
      <c r="C112" s="1">
        <v>11</v>
      </c>
      <c r="D112" s="4" t="s">
        <v>162</v>
      </c>
      <c r="E112" s="4">
        <v>80202021.796200007</v>
      </c>
      <c r="F112" s="4">
        <v>9814079.4757000003</v>
      </c>
      <c r="G112" s="4">
        <v>0</v>
      </c>
      <c r="H112" s="4">
        <v>25357828.5887</v>
      </c>
      <c r="I112" s="5">
        <f t="shared" si="2"/>
        <v>115373929.86060001</v>
      </c>
      <c r="J112" s="7"/>
      <c r="K112" s="148"/>
      <c r="L112" s="151"/>
      <c r="M112" s="8">
        <v>6</v>
      </c>
      <c r="N112" s="4" t="s">
        <v>542</v>
      </c>
      <c r="O112" s="4">
        <v>102223352.7722</v>
      </c>
      <c r="P112" s="4">
        <v>12508763.3193</v>
      </c>
      <c r="Q112" s="4">
        <v>0</v>
      </c>
      <c r="R112" s="4">
        <v>30780306.2949</v>
      </c>
      <c r="S112" s="5">
        <f t="shared" si="3"/>
        <v>145512422.38639998</v>
      </c>
    </row>
    <row r="113" spans="1:19" ht="24.95" customHeight="1" x14ac:dyDescent="0.2">
      <c r="A113" s="156"/>
      <c r="B113" s="151"/>
      <c r="C113" s="1">
        <v>12</v>
      </c>
      <c r="D113" s="4" t="s">
        <v>163</v>
      </c>
      <c r="E113" s="4">
        <v>124201188.1582</v>
      </c>
      <c r="F113" s="4">
        <v>15198124.738700001</v>
      </c>
      <c r="G113" s="4">
        <v>0</v>
      </c>
      <c r="H113" s="4">
        <v>36042717.836499996</v>
      </c>
      <c r="I113" s="5">
        <f t="shared" si="2"/>
        <v>175442030.73339999</v>
      </c>
      <c r="J113" s="7"/>
      <c r="K113" s="148"/>
      <c r="L113" s="151"/>
      <c r="M113" s="8">
        <v>7</v>
      </c>
      <c r="N113" s="4" t="s">
        <v>543</v>
      </c>
      <c r="O113" s="4">
        <v>103325036.2041</v>
      </c>
      <c r="P113" s="4">
        <v>12643572.9976</v>
      </c>
      <c r="Q113" s="4">
        <v>0</v>
      </c>
      <c r="R113" s="4">
        <v>31043158.158199999</v>
      </c>
      <c r="S113" s="5">
        <f t="shared" si="3"/>
        <v>147011767.3599</v>
      </c>
    </row>
    <row r="114" spans="1:19" ht="24.95" customHeight="1" x14ac:dyDescent="0.2">
      <c r="A114" s="156"/>
      <c r="B114" s="151"/>
      <c r="C114" s="1">
        <v>13</v>
      </c>
      <c r="D114" s="4" t="s">
        <v>164</v>
      </c>
      <c r="E114" s="4">
        <v>102149549.93610001</v>
      </c>
      <c r="F114" s="4">
        <v>12499732.288799999</v>
      </c>
      <c r="G114" s="4">
        <v>0</v>
      </c>
      <c r="H114" s="4">
        <v>27141873.363400001</v>
      </c>
      <c r="I114" s="5">
        <f t="shared" si="2"/>
        <v>141791155.58830002</v>
      </c>
      <c r="J114" s="7"/>
      <c r="K114" s="148"/>
      <c r="L114" s="151"/>
      <c r="M114" s="8">
        <v>8</v>
      </c>
      <c r="N114" s="4" t="s">
        <v>544</v>
      </c>
      <c r="O114" s="4">
        <v>121842886.8539</v>
      </c>
      <c r="P114" s="4">
        <v>14909546.522</v>
      </c>
      <c r="Q114" s="4">
        <v>0</v>
      </c>
      <c r="R114" s="4">
        <v>40401368.4736</v>
      </c>
      <c r="S114" s="5">
        <f t="shared" si="3"/>
        <v>177153801.8495</v>
      </c>
    </row>
    <row r="115" spans="1:19" ht="24.95" customHeight="1" x14ac:dyDescent="0.2">
      <c r="A115" s="156"/>
      <c r="B115" s="151"/>
      <c r="C115" s="1">
        <v>14</v>
      </c>
      <c r="D115" s="4" t="s">
        <v>165</v>
      </c>
      <c r="E115" s="4">
        <v>119278554.8819</v>
      </c>
      <c r="F115" s="4">
        <v>14595756.954</v>
      </c>
      <c r="G115" s="4">
        <v>0</v>
      </c>
      <c r="H115" s="4">
        <v>34093798.165600002</v>
      </c>
      <c r="I115" s="5">
        <f t="shared" si="2"/>
        <v>167968110.00150001</v>
      </c>
      <c r="J115" s="7"/>
      <c r="K115" s="148"/>
      <c r="L115" s="151"/>
      <c r="M115" s="8">
        <v>9</v>
      </c>
      <c r="N115" s="4" t="s">
        <v>545</v>
      </c>
      <c r="O115" s="4">
        <v>88084419.042699993</v>
      </c>
      <c r="P115" s="4">
        <v>10778624.6493</v>
      </c>
      <c r="Q115" s="4">
        <v>0</v>
      </c>
      <c r="R115" s="4">
        <v>27438409.743700001</v>
      </c>
      <c r="S115" s="5">
        <f t="shared" si="3"/>
        <v>126301453.43569998</v>
      </c>
    </row>
    <row r="116" spans="1:19" ht="24.95" customHeight="1" x14ac:dyDescent="0.2">
      <c r="A116" s="156"/>
      <c r="B116" s="151"/>
      <c r="C116" s="1">
        <v>15</v>
      </c>
      <c r="D116" s="4" t="s">
        <v>166</v>
      </c>
      <c r="E116" s="4">
        <v>152852829.86829999</v>
      </c>
      <c r="F116" s="4">
        <v>18704139.7064</v>
      </c>
      <c r="G116" s="4">
        <v>0</v>
      </c>
      <c r="H116" s="4">
        <v>41515868.414399996</v>
      </c>
      <c r="I116" s="5">
        <f t="shared" si="2"/>
        <v>213072837.98909998</v>
      </c>
      <c r="J116" s="7"/>
      <c r="K116" s="148"/>
      <c r="L116" s="151"/>
      <c r="M116" s="8">
        <v>10</v>
      </c>
      <c r="N116" s="4" t="s">
        <v>546</v>
      </c>
      <c r="O116" s="4">
        <v>117137046.08409999</v>
      </c>
      <c r="P116" s="4">
        <v>14333706.9823</v>
      </c>
      <c r="Q116" s="4">
        <v>0</v>
      </c>
      <c r="R116" s="4">
        <v>25971695.1461</v>
      </c>
      <c r="S116" s="5">
        <f t="shared" si="3"/>
        <v>157442448.21249998</v>
      </c>
    </row>
    <row r="117" spans="1:19" ht="24.95" customHeight="1" x14ac:dyDescent="0.2">
      <c r="A117" s="156"/>
      <c r="B117" s="151"/>
      <c r="C117" s="1">
        <v>16</v>
      </c>
      <c r="D117" s="4" t="s">
        <v>167</v>
      </c>
      <c r="E117" s="4">
        <v>114590731.0918</v>
      </c>
      <c r="F117" s="4">
        <v>14022122.0977</v>
      </c>
      <c r="G117" s="4">
        <v>0</v>
      </c>
      <c r="H117" s="4">
        <v>32325472.904300001</v>
      </c>
      <c r="I117" s="5">
        <f t="shared" si="2"/>
        <v>160938326.09380001</v>
      </c>
      <c r="J117" s="7"/>
      <c r="K117" s="148"/>
      <c r="L117" s="151"/>
      <c r="M117" s="8">
        <v>11</v>
      </c>
      <c r="N117" s="4" t="s">
        <v>547</v>
      </c>
      <c r="O117" s="4">
        <v>92857974.858999997</v>
      </c>
      <c r="P117" s="4">
        <v>11362750.275</v>
      </c>
      <c r="Q117" s="4">
        <v>0</v>
      </c>
      <c r="R117" s="4">
        <v>25049403.695700001</v>
      </c>
      <c r="S117" s="5">
        <f t="shared" si="3"/>
        <v>129270128.82970001</v>
      </c>
    </row>
    <row r="118" spans="1:19" ht="24.95" customHeight="1" x14ac:dyDescent="0.2">
      <c r="A118" s="156"/>
      <c r="B118" s="151"/>
      <c r="C118" s="1">
        <v>17</v>
      </c>
      <c r="D118" s="4" t="s">
        <v>168</v>
      </c>
      <c r="E118" s="4">
        <v>112708770.46510001</v>
      </c>
      <c r="F118" s="4">
        <v>13791832.252800001</v>
      </c>
      <c r="G118" s="4">
        <v>0</v>
      </c>
      <c r="H118" s="4">
        <v>31483938.954100002</v>
      </c>
      <c r="I118" s="5">
        <f t="shared" si="2"/>
        <v>157984541.67200002</v>
      </c>
      <c r="J118" s="7"/>
      <c r="K118" s="148"/>
      <c r="L118" s="151"/>
      <c r="M118" s="8">
        <v>12</v>
      </c>
      <c r="N118" s="4" t="s">
        <v>548</v>
      </c>
      <c r="O118" s="4">
        <v>82479501.528500006</v>
      </c>
      <c r="P118" s="4">
        <v>10092767.8004</v>
      </c>
      <c r="Q118" s="4">
        <v>0</v>
      </c>
      <c r="R118" s="4">
        <v>23902359.202599999</v>
      </c>
      <c r="S118" s="5">
        <f t="shared" si="3"/>
        <v>116474628.53150001</v>
      </c>
    </row>
    <row r="119" spans="1:19" ht="24.95" customHeight="1" x14ac:dyDescent="0.2">
      <c r="A119" s="156"/>
      <c r="B119" s="151"/>
      <c r="C119" s="1">
        <v>18</v>
      </c>
      <c r="D119" s="4" t="s">
        <v>169</v>
      </c>
      <c r="E119" s="4">
        <v>158503439.23750001</v>
      </c>
      <c r="F119" s="4">
        <v>19395587.729699999</v>
      </c>
      <c r="G119" s="4">
        <v>0</v>
      </c>
      <c r="H119" s="4">
        <v>39308656.738899998</v>
      </c>
      <c r="I119" s="5">
        <f t="shared" si="2"/>
        <v>217207683.70610002</v>
      </c>
      <c r="J119" s="7"/>
      <c r="K119" s="148"/>
      <c r="L119" s="151"/>
      <c r="M119" s="8">
        <v>13</v>
      </c>
      <c r="N119" s="4" t="s">
        <v>549</v>
      </c>
      <c r="O119" s="4">
        <v>69011987.357700005</v>
      </c>
      <c r="P119" s="4">
        <v>8444788.7164999992</v>
      </c>
      <c r="Q119" s="4">
        <v>0</v>
      </c>
      <c r="R119" s="4">
        <v>21979118.7368</v>
      </c>
      <c r="S119" s="5">
        <f t="shared" si="3"/>
        <v>99435894.811000004</v>
      </c>
    </row>
    <row r="120" spans="1:19" ht="24.95" customHeight="1" x14ac:dyDescent="0.2">
      <c r="A120" s="156"/>
      <c r="B120" s="151"/>
      <c r="C120" s="1">
        <v>19</v>
      </c>
      <c r="D120" s="4" t="s">
        <v>170</v>
      </c>
      <c r="E120" s="4">
        <v>88216355.399800003</v>
      </c>
      <c r="F120" s="4">
        <v>10794769.303300001</v>
      </c>
      <c r="G120" s="4">
        <v>0</v>
      </c>
      <c r="H120" s="4">
        <v>25168054.463199999</v>
      </c>
      <c r="I120" s="5">
        <f t="shared" si="2"/>
        <v>124179179.1663</v>
      </c>
      <c r="J120" s="7"/>
      <c r="K120" s="148"/>
      <c r="L120" s="151"/>
      <c r="M120" s="8">
        <v>14</v>
      </c>
      <c r="N120" s="4" t="s">
        <v>550</v>
      </c>
      <c r="O120" s="4">
        <v>68719343.323100001</v>
      </c>
      <c r="P120" s="4">
        <v>8408978.7487000003</v>
      </c>
      <c r="Q120" s="4">
        <v>0</v>
      </c>
      <c r="R120" s="4">
        <v>22106254.8013</v>
      </c>
      <c r="S120" s="5">
        <f t="shared" si="3"/>
        <v>99234576.873099998</v>
      </c>
    </row>
    <row r="121" spans="1:19" ht="24.95" customHeight="1" x14ac:dyDescent="0.2">
      <c r="A121" s="156"/>
      <c r="B121" s="152"/>
      <c r="C121" s="1">
        <v>20</v>
      </c>
      <c r="D121" s="4" t="s">
        <v>171</v>
      </c>
      <c r="E121" s="4">
        <v>98711519.721799999</v>
      </c>
      <c r="F121" s="4">
        <v>12079030.9024</v>
      </c>
      <c r="G121" s="4">
        <v>0</v>
      </c>
      <c r="H121" s="4">
        <v>29772131.943399999</v>
      </c>
      <c r="I121" s="5">
        <f t="shared" si="2"/>
        <v>140562682.56760001</v>
      </c>
      <c r="J121" s="7"/>
      <c r="K121" s="148"/>
      <c r="L121" s="151"/>
      <c r="M121" s="8">
        <v>15</v>
      </c>
      <c r="N121" s="4" t="s">
        <v>551</v>
      </c>
      <c r="O121" s="4">
        <v>78466058.162200004</v>
      </c>
      <c r="P121" s="4">
        <v>9601654.8423999995</v>
      </c>
      <c r="Q121" s="4">
        <v>0</v>
      </c>
      <c r="R121" s="4">
        <v>24177090.6983</v>
      </c>
      <c r="S121" s="5">
        <f t="shared" si="3"/>
        <v>112244803.70290001</v>
      </c>
    </row>
    <row r="122" spans="1:19" ht="24.95" customHeight="1" x14ac:dyDescent="0.2">
      <c r="A122" s="1"/>
      <c r="B122" s="153" t="s">
        <v>818</v>
      </c>
      <c r="C122" s="154"/>
      <c r="D122" s="155"/>
      <c r="E122" s="10">
        <v>2314204703.0939999</v>
      </c>
      <c r="F122" s="10">
        <v>283182248.6577</v>
      </c>
      <c r="G122" s="10">
        <v>0</v>
      </c>
      <c r="H122" s="10">
        <v>644480620.88959992</v>
      </c>
      <c r="I122" s="6">
        <f t="shared" si="2"/>
        <v>3241867572.6412997</v>
      </c>
      <c r="J122" s="7"/>
      <c r="K122" s="149"/>
      <c r="L122" s="152"/>
      <c r="M122" s="8">
        <v>16</v>
      </c>
      <c r="N122" s="4" t="s">
        <v>552</v>
      </c>
      <c r="O122" s="4">
        <v>94971082.752000004</v>
      </c>
      <c r="P122" s="4">
        <v>11621324.9136</v>
      </c>
      <c r="Q122" s="4">
        <v>0</v>
      </c>
      <c r="R122" s="4">
        <v>25260897.148899999</v>
      </c>
      <c r="S122" s="5">
        <f t="shared" si="3"/>
        <v>131853304.8145</v>
      </c>
    </row>
    <row r="123" spans="1:19" ht="24.95" customHeight="1" x14ac:dyDescent="0.2">
      <c r="A123" s="156">
        <v>6</v>
      </c>
      <c r="B123" s="150" t="s">
        <v>31</v>
      </c>
      <c r="C123" s="1">
        <v>1</v>
      </c>
      <c r="D123" s="4" t="s">
        <v>172</v>
      </c>
      <c r="E123" s="4">
        <v>112094260.479</v>
      </c>
      <c r="F123" s="4">
        <v>13716636.5195</v>
      </c>
      <c r="G123" s="4">
        <v>0</v>
      </c>
      <c r="H123" s="4">
        <v>60869281.517899998</v>
      </c>
      <c r="I123" s="5">
        <f t="shared" si="2"/>
        <v>186680178.51640001</v>
      </c>
      <c r="J123" s="7"/>
      <c r="K123" s="14"/>
      <c r="L123" s="153" t="s">
        <v>836</v>
      </c>
      <c r="M123" s="154"/>
      <c r="N123" s="155"/>
      <c r="O123" s="10">
        <v>1555329112.8388002</v>
      </c>
      <c r="P123" s="10">
        <v>190320931.84669998</v>
      </c>
      <c r="Q123" s="10">
        <v>0</v>
      </c>
      <c r="R123" s="10">
        <v>438614308.28919995</v>
      </c>
      <c r="S123" s="6">
        <f t="shared" si="3"/>
        <v>2184264352.9747</v>
      </c>
    </row>
    <row r="124" spans="1:19" ht="24.95" customHeight="1" x14ac:dyDescent="0.2">
      <c r="A124" s="156"/>
      <c r="B124" s="151"/>
      <c r="C124" s="1">
        <v>2</v>
      </c>
      <c r="D124" s="4" t="s">
        <v>173</v>
      </c>
      <c r="E124" s="4">
        <v>128684792.20730001</v>
      </c>
      <c r="F124" s="4">
        <v>15746769.8413</v>
      </c>
      <c r="G124" s="4">
        <v>0</v>
      </c>
      <c r="H124" s="4">
        <v>65981603.265299998</v>
      </c>
      <c r="I124" s="5">
        <f t="shared" si="2"/>
        <v>210413165.31390002</v>
      </c>
      <c r="J124" s="7"/>
      <c r="K124" s="147">
        <v>24</v>
      </c>
      <c r="L124" s="150" t="s">
        <v>49</v>
      </c>
      <c r="M124" s="8">
        <v>1</v>
      </c>
      <c r="N124" s="4" t="s">
        <v>553</v>
      </c>
      <c r="O124" s="4">
        <v>133274095.5571</v>
      </c>
      <c r="P124" s="4">
        <v>16308349.0485</v>
      </c>
      <c r="Q124" s="4">
        <v>0</v>
      </c>
      <c r="R124" s="4">
        <v>195540711.9366</v>
      </c>
      <c r="S124" s="5">
        <f t="shared" si="3"/>
        <v>345123156.54219997</v>
      </c>
    </row>
    <row r="125" spans="1:19" ht="24.95" customHeight="1" x14ac:dyDescent="0.2">
      <c r="A125" s="156"/>
      <c r="B125" s="151"/>
      <c r="C125" s="1">
        <v>3</v>
      </c>
      <c r="D125" s="4" t="s">
        <v>174</v>
      </c>
      <c r="E125" s="4">
        <v>85639865.902799994</v>
      </c>
      <c r="F125" s="4">
        <v>10479492.055600001</v>
      </c>
      <c r="G125" s="4">
        <v>0</v>
      </c>
      <c r="H125" s="4">
        <v>54404061.649700001</v>
      </c>
      <c r="I125" s="5">
        <f t="shared" si="2"/>
        <v>150523419.6081</v>
      </c>
      <c r="J125" s="7"/>
      <c r="K125" s="148"/>
      <c r="L125" s="151"/>
      <c r="M125" s="8">
        <v>2</v>
      </c>
      <c r="N125" s="4" t="s">
        <v>554</v>
      </c>
      <c r="O125" s="4">
        <v>171306235.14250001</v>
      </c>
      <c r="P125" s="4">
        <v>20962227.244600002</v>
      </c>
      <c r="Q125" s="4">
        <v>0</v>
      </c>
      <c r="R125" s="4">
        <v>208990255.60409999</v>
      </c>
      <c r="S125" s="5">
        <f t="shared" si="3"/>
        <v>401258717.99119997</v>
      </c>
    </row>
    <row r="126" spans="1:19" ht="24.95" customHeight="1" x14ac:dyDescent="0.2">
      <c r="A126" s="156"/>
      <c r="B126" s="151"/>
      <c r="C126" s="1">
        <v>4</v>
      </c>
      <c r="D126" s="4" t="s">
        <v>175</v>
      </c>
      <c r="E126" s="4">
        <v>105597823.6381</v>
      </c>
      <c r="F126" s="4">
        <v>12921687.140000001</v>
      </c>
      <c r="G126" s="4">
        <v>0</v>
      </c>
      <c r="H126" s="4">
        <v>57622302.0286</v>
      </c>
      <c r="I126" s="5">
        <f t="shared" si="2"/>
        <v>176141812.80669999</v>
      </c>
      <c r="J126" s="7"/>
      <c r="K126" s="148"/>
      <c r="L126" s="151"/>
      <c r="M126" s="8">
        <v>3</v>
      </c>
      <c r="N126" s="4" t="s">
        <v>555</v>
      </c>
      <c r="O126" s="4">
        <v>276263971.53219998</v>
      </c>
      <c r="P126" s="4">
        <v>33805588.838799998</v>
      </c>
      <c r="Q126" s="4">
        <v>0</v>
      </c>
      <c r="R126" s="4">
        <v>244605693.1234</v>
      </c>
      <c r="S126" s="5">
        <f t="shared" si="3"/>
        <v>554675253.49440002</v>
      </c>
    </row>
    <row r="127" spans="1:19" ht="24.95" customHeight="1" x14ac:dyDescent="0.2">
      <c r="A127" s="156"/>
      <c r="B127" s="151"/>
      <c r="C127" s="1">
        <v>5</v>
      </c>
      <c r="D127" s="4" t="s">
        <v>176</v>
      </c>
      <c r="E127" s="4">
        <v>110974106.19230001</v>
      </c>
      <c r="F127" s="4">
        <v>13579566.6184</v>
      </c>
      <c r="G127" s="4">
        <v>0</v>
      </c>
      <c r="H127" s="4">
        <v>60561911.032600001</v>
      </c>
      <c r="I127" s="5">
        <f t="shared" si="2"/>
        <v>185115583.84329998</v>
      </c>
      <c r="J127" s="7"/>
      <c r="K127" s="148"/>
      <c r="L127" s="151"/>
      <c r="M127" s="8">
        <v>4</v>
      </c>
      <c r="N127" s="4" t="s">
        <v>556</v>
      </c>
      <c r="O127" s="4">
        <v>107975979.17030001</v>
      </c>
      <c r="P127" s="4">
        <v>13212694.8587</v>
      </c>
      <c r="Q127" s="4">
        <v>0</v>
      </c>
      <c r="R127" s="4">
        <v>187034595.2446</v>
      </c>
      <c r="S127" s="5">
        <f t="shared" si="3"/>
        <v>308223269.27359998</v>
      </c>
    </row>
    <row r="128" spans="1:19" ht="24.95" customHeight="1" x14ac:dyDescent="0.2">
      <c r="A128" s="156"/>
      <c r="B128" s="151"/>
      <c r="C128" s="1">
        <v>6</v>
      </c>
      <c r="D128" s="4" t="s">
        <v>177</v>
      </c>
      <c r="E128" s="4">
        <v>109104773.37710001</v>
      </c>
      <c r="F128" s="4">
        <v>13350822.000700001</v>
      </c>
      <c r="G128" s="4">
        <v>0</v>
      </c>
      <c r="H128" s="4">
        <v>60995097.623300001</v>
      </c>
      <c r="I128" s="5">
        <f t="shared" si="2"/>
        <v>183450693.0011</v>
      </c>
      <c r="J128" s="7"/>
      <c r="K128" s="148"/>
      <c r="L128" s="151"/>
      <c r="M128" s="8">
        <v>5</v>
      </c>
      <c r="N128" s="4" t="s">
        <v>557</v>
      </c>
      <c r="O128" s="4">
        <v>90780379.650900006</v>
      </c>
      <c r="P128" s="4">
        <v>11108521.216499999</v>
      </c>
      <c r="Q128" s="4">
        <v>0</v>
      </c>
      <c r="R128" s="4">
        <v>180986542.46290001</v>
      </c>
      <c r="S128" s="5">
        <f t="shared" si="3"/>
        <v>282875443.33030003</v>
      </c>
    </row>
    <row r="129" spans="1:19" ht="24.95" customHeight="1" x14ac:dyDescent="0.2">
      <c r="A129" s="156"/>
      <c r="B129" s="151"/>
      <c r="C129" s="1">
        <v>7</v>
      </c>
      <c r="D129" s="4" t="s">
        <v>178</v>
      </c>
      <c r="E129" s="4">
        <v>150735707.44639999</v>
      </c>
      <c r="F129" s="4">
        <v>18445073.821899999</v>
      </c>
      <c r="G129" s="4">
        <v>0</v>
      </c>
      <c r="H129" s="4">
        <v>68930871.970300004</v>
      </c>
      <c r="I129" s="5">
        <f t="shared" si="2"/>
        <v>238111653.23860002</v>
      </c>
      <c r="J129" s="7"/>
      <c r="K129" s="148"/>
      <c r="L129" s="151"/>
      <c r="M129" s="8">
        <v>6</v>
      </c>
      <c r="N129" s="4" t="s">
        <v>558</v>
      </c>
      <c r="O129" s="4">
        <v>101489115.25409999</v>
      </c>
      <c r="P129" s="4">
        <v>12418916.889</v>
      </c>
      <c r="Q129" s="4">
        <v>0</v>
      </c>
      <c r="R129" s="4">
        <v>182410358.38850001</v>
      </c>
      <c r="S129" s="5">
        <f t="shared" si="3"/>
        <v>296318390.5316</v>
      </c>
    </row>
    <row r="130" spans="1:19" ht="24.95" customHeight="1" x14ac:dyDescent="0.2">
      <c r="A130" s="156"/>
      <c r="B130" s="152"/>
      <c r="C130" s="1">
        <v>8</v>
      </c>
      <c r="D130" s="4" t="s">
        <v>179</v>
      </c>
      <c r="E130" s="4">
        <v>139134692.52169999</v>
      </c>
      <c r="F130" s="4">
        <v>17025492.6204</v>
      </c>
      <c r="G130" s="4">
        <v>0</v>
      </c>
      <c r="H130" s="4">
        <v>70966668.951900005</v>
      </c>
      <c r="I130" s="5">
        <f t="shared" si="2"/>
        <v>227126854.09400001</v>
      </c>
      <c r="J130" s="7"/>
      <c r="K130" s="148"/>
      <c r="L130" s="151"/>
      <c r="M130" s="8">
        <v>7</v>
      </c>
      <c r="N130" s="4" t="s">
        <v>559</v>
      </c>
      <c r="O130" s="4">
        <v>93182513.084999993</v>
      </c>
      <c r="P130" s="4">
        <v>11402463.038699999</v>
      </c>
      <c r="Q130" s="4">
        <v>0</v>
      </c>
      <c r="R130" s="4">
        <v>178829429.23660001</v>
      </c>
      <c r="S130" s="5">
        <f t="shared" si="3"/>
        <v>283414405.3603</v>
      </c>
    </row>
    <row r="131" spans="1:19" ht="24.95" customHeight="1" x14ac:dyDescent="0.2">
      <c r="A131" s="1"/>
      <c r="B131" s="153" t="s">
        <v>819</v>
      </c>
      <c r="C131" s="154"/>
      <c r="D131" s="155"/>
      <c r="E131" s="10">
        <v>941966021.76470006</v>
      </c>
      <c r="F131" s="10">
        <v>115265540.6178</v>
      </c>
      <c r="G131" s="10">
        <v>0</v>
      </c>
      <c r="H131" s="10">
        <v>500331798.03960007</v>
      </c>
      <c r="I131" s="5">
        <f t="shared" si="2"/>
        <v>1557563360.4221001</v>
      </c>
      <c r="J131" s="7"/>
      <c r="K131" s="148"/>
      <c r="L131" s="151"/>
      <c r="M131" s="8">
        <v>8</v>
      </c>
      <c r="N131" s="4" t="s">
        <v>560</v>
      </c>
      <c r="O131" s="4">
        <v>112414788.84199999</v>
      </c>
      <c r="P131" s="4">
        <v>13755858.6084</v>
      </c>
      <c r="Q131" s="4">
        <v>0</v>
      </c>
      <c r="R131" s="4">
        <v>185211791.6697</v>
      </c>
      <c r="S131" s="5">
        <f t="shared" si="3"/>
        <v>311382439.12010002</v>
      </c>
    </row>
    <row r="132" spans="1:19" ht="24.95" customHeight="1" x14ac:dyDescent="0.2">
      <c r="A132" s="156">
        <v>7</v>
      </c>
      <c r="B132" s="150" t="s">
        <v>32</v>
      </c>
      <c r="C132" s="1">
        <v>1</v>
      </c>
      <c r="D132" s="4" t="s">
        <v>180</v>
      </c>
      <c r="E132" s="4">
        <v>110865094.3768</v>
      </c>
      <c r="F132" s="4">
        <v>13566227.171399999</v>
      </c>
      <c r="G132" s="4">
        <v>-6066891.2400000002</v>
      </c>
      <c r="H132" s="4">
        <v>29017837.5548</v>
      </c>
      <c r="I132" s="5">
        <f t="shared" si="2"/>
        <v>147382267.86300001</v>
      </c>
      <c r="J132" s="7"/>
      <c r="K132" s="148"/>
      <c r="L132" s="151"/>
      <c r="M132" s="8">
        <v>9</v>
      </c>
      <c r="N132" s="4" t="s">
        <v>561</v>
      </c>
      <c r="O132" s="4">
        <v>75063465.839200005</v>
      </c>
      <c r="P132" s="4">
        <v>9185289.8838</v>
      </c>
      <c r="Q132" s="4">
        <v>0</v>
      </c>
      <c r="R132" s="4">
        <v>174993867.96689999</v>
      </c>
      <c r="S132" s="5">
        <f t="shared" si="3"/>
        <v>259242623.68989998</v>
      </c>
    </row>
    <row r="133" spans="1:19" ht="24.95" customHeight="1" x14ac:dyDescent="0.2">
      <c r="A133" s="156"/>
      <c r="B133" s="151"/>
      <c r="C133" s="1">
        <v>2</v>
      </c>
      <c r="D133" s="4" t="s">
        <v>181</v>
      </c>
      <c r="E133" s="4">
        <v>97821671.030399993</v>
      </c>
      <c r="F133" s="4">
        <v>11970142.802300001</v>
      </c>
      <c r="G133" s="4">
        <v>-6066891.2400000002</v>
      </c>
      <c r="H133" s="4">
        <v>25216415.228399999</v>
      </c>
      <c r="I133" s="5">
        <f t="shared" si="2"/>
        <v>128941337.8211</v>
      </c>
      <c r="J133" s="7"/>
      <c r="K133" s="148"/>
      <c r="L133" s="151"/>
      <c r="M133" s="8">
        <v>10</v>
      </c>
      <c r="N133" s="4" t="s">
        <v>562</v>
      </c>
      <c r="O133" s="4">
        <v>127990766.8387</v>
      </c>
      <c r="P133" s="4">
        <v>15661844.0505</v>
      </c>
      <c r="Q133" s="4">
        <v>0</v>
      </c>
      <c r="R133" s="4">
        <v>193617111.48190001</v>
      </c>
      <c r="S133" s="5">
        <f t="shared" si="3"/>
        <v>337269722.37110001</v>
      </c>
    </row>
    <row r="134" spans="1:19" ht="24.95" customHeight="1" x14ac:dyDescent="0.2">
      <c r="A134" s="156"/>
      <c r="B134" s="151"/>
      <c r="C134" s="1">
        <v>3</v>
      </c>
      <c r="D134" s="4" t="s">
        <v>182</v>
      </c>
      <c r="E134" s="4">
        <v>94720460.633200005</v>
      </c>
      <c r="F134" s="4">
        <v>11590657.040899999</v>
      </c>
      <c r="G134" s="4">
        <v>-6066891.2400000002</v>
      </c>
      <c r="H134" s="4">
        <v>24090970.0667</v>
      </c>
      <c r="I134" s="5">
        <f t="shared" si="2"/>
        <v>124335196.50080001</v>
      </c>
      <c r="J134" s="7"/>
      <c r="K134" s="148"/>
      <c r="L134" s="151"/>
      <c r="M134" s="8">
        <v>11</v>
      </c>
      <c r="N134" s="4" t="s">
        <v>563</v>
      </c>
      <c r="O134" s="4">
        <v>110641686.23989999</v>
      </c>
      <c r="P134" s="4">
        <v>13538889.3916</v>
      </c>
      <c r="Q134" s="4">
        <v>0</v>
      </c>
      <c r="R134" s="4">
        <v>186736404.47510001</v>
      </c>
      <c r="S134" s="5">
        <f t="shared" si="3"/>
        <v>310916980.10659999</v>
      </c>
    </row>
    <row r="135" spans="1:19" ht="24.95" customHeight="1" x14ac:dyDescent="0.2">
      <c r="A135" s="156"/>
      <c r="B135" s="151"/>
      <c r="C135" s="1">
        <v>4</v>
      </c>
      <c r="D135" s="4" t="s">
        <v>183</v>
      </c>
      <c r="E135" s="4">
        <v>112289867.97139999</v>
      </c>
      <c r="F135" s="4">
        <v>13740572.418299999</v>
      </c>
      <c r="G135" s="4">
        <v>-6066891.2400000002</v>
      </c>
      <c r="H135" s="4">
        <v>30508131.422600001</v>
      </c>
      <c r="I135" s="5">
        <f t="shared" si="2"/>
        <v>150471680.57230002</v>
      </c>
      <c r="J135" s="7"/>
      <c r="K135" s="148"/>
      <c r="L135" s="151"/>
      <c r="M135" s="8">
        <v>12</v>
      </c>
      <c r="N135" s="4" t="s">
        <v>564</v>
      </c>
      <c r="O135" s="4">
        <v>152126830.8373</v>
      </c>
      <c r="P135" s="4">
        <v>18615301.394900002</v>
      </c>
      <c r="Q135" s="4">
        <v>0</v>
      </c>
      <c r="R135" s="4">
        <v>200081371.37979999</v>
      </c>
      <c r="S135" s="5">
        <f t="shared" si="3"/>
        <v>370823503.61199999</v>
      </c>
    </row>
    <row r="136" spans="1:19" ht="24.95" customHeight="1" x14ac:dyDescent="0.2">
      <c r="A136" s="156"/>
      <c r="B136" s="151"/>
      <c r="C136" s="1">
        <v>5</v>
      </c>
      <c r="D136" s="4" t="s">
        <v>184</v>
      </c>
      <c r="E136" s="4">
        <v>145734765.62169999</v>
      </c>
      <c r="F136" s="4">
        <v>17833123.656300001</v>
      </c>
      <c r="G136" s="4">
        <v>-6066891.2400000002</v>
      </c>
      <c r="H136" s="4">
        <v>39820743.149400003</v>
      </c>
      <c r="I136" s="5">
        <f t="shared" si="2"/>
        <v>197321741.18739998</v>
      </c>
      <c r="J136" s="7"/>
      <c r="K136" s="148"/>
      <c r="L136" s="151"/>
      <c r="M136" s="8">
        <v>13</v>
      </c>
      <c r="N136" s="4" t="s">
        <v>565</v>
      </c>
      <c r="O136" s="4">
        <v>164591401.35609999</v>
      </c>
      <c r="P136" s="4">
        <v>20140553.2896</v>
      </c>
      <c r="Q136" s="4">
        <v>0</v>
      </c>
      <c r="R136" s="4">
        <v>207867570.35699999</v>
      </c>
      <c r="S136" s="5">
        <f t="shared" si="3"/>
        <v>392599525.00269997</v>
      </c>
    </row>
    <row r="137" spans="1:19" ht="24.95" customHeight="1" x14ac:dyDescent="0.2">
      <c r="A137" s="156"/>
      <c r="B137" s="151"/>
      <c r="C137" s="1">
        <v>6</v>
      </c>
      <c r="D137" s="4" t="s">
        <v>185</v>
      </c>
      <c r="E137" s="4">
        <v>119067130.0953</v>
      </c>
      <c r="F137" s="4">
        <v>14569885.5406</v>
      </c>
      <c r="G137" s="4">
        <v>-6066891.2400000002</v>
      </c>
      <c r="H137" s="4">
        <v>29780833.9362</v>
      </c>
      <c r="I137" s="5">
        <f t="shared" ref="I137:I200" si="4">E137+F137+G137+H137</f>
        <v>157350958.3321</v>
      </c>
      <c r="J137" s="7"/>
      <c r="K137" s="148"/>
      <c r="L137" s="151"/>
      <c r="M137" s="8">
        <v>14</v>
      </c>
      <c r="N137" s="4" t="s">
        <v>566</v>
      </c>
      <c r="O137" s="4">
        <v>88602096.248699993</v>
      </c>
      <c r="P137" s="4">
        <v>10841971.247400001</v>
      </c>
      <c r="Q137" s="4">
        <v>0</v>
      </c>
      <c r="R137" s="4">
        <v>180511057.1816</v>
      </c>
      <c r="S137" s="5">
        <f t="shared" ref="S137:S200" si="5">O137+P137+Q137+R137</f>
        <v>279955124.67769998</v>
      </c>
    </row>
    <row r="138" spans="1:19" ht="24.95" customHeight="1" x14ac:dyDescent="0.2">
      <c r="A138" s="156"/>
      <c r="B138" s="151"/>
      <c r="C138" s="1">
        <v>7</v>
      </c>
      <c r="D138" s="4" t="s">
        <v>186</v>
      </c>
      <c r="E138" s="4">
        <v>112946287.6293</v>
      </c>
      <c r="F138" s="4">
        <v>13820896.511700001</v>
      </c>
      <c r="G138" s="4">
        <v>-6066891.2400000002</v>
      </c>
      <c r="H138" s="4">
        <v>28103765.850000001</v>
      </c>
      <c r="I138" s="5">
        <f t="shared" si="4"/>
        <v>148804058.75100002</v>
      </c>
      <c r="J138" s="7"/>
      <c r="K138" s="148"/>
      <c r="L138" s="151"/>
      <c r="M138" s="8">
        <v>15</v>
      </c>
      <c r="N138" s="4" t="s">
        <v>567</v>
      </c>
      <c r="O138" s="4">
        <v>106912658.81389999</v>
      </c>
      <c r="P138" s="4">
        <v>13082579.554199999</v>
      </c>
      <c r="Q138" s="4">
        <v>0</v>
      </c>
      <c r="R138" s="4">
        <v>187007836.0729</v>
      </c>
      <c r="S138" s="5">
        <f t="shared" si="5"/>
        <v>307003074.44099998</v>
      </c>
    </row>
    <row r="139" spans="1:19" ht="24.95" customHeight="1" x14ac:dyDescent="0.2">
      <c r="A139" s="156"/>
      <c r="B139" s="151"/>
      <c r="C139" s="1">
        <v>8</v>
      </c>
      <c r="D139" s="4" t="s">
        <v>187</v>
      </c>
      <c r="E139" s="4">
        <v>97060674.858799994</v>
      </c>
      <c r="F139" s="4">
        <v>11877021.996400001</v>
      </c>
      <c r="G139" s="4">
        <v>-6066891.2400000002</v>
      </c>
      <c r="H139" s="4">
        <v>25613722.929699998</v>
      </c>
      <c r="I139" s="5">
        <f t="shared" si="4"/>
        <v>128484528.5449</v>
      </c>
      <c r="J139" s="7"/>
      <c r="K139" s="148"/>
      <c r="L139" s="151"/>
      <c r="M139" s="8">
        <v>16</v>
      </c>
      <c r="N139" s="4" t="s">
        <v>568</v>
      </c>
      <c r="O139" s="4">
        <v>160056282.57859999</v>
      </c>
      <c r="P139" s="4">
        <v>19585604.485100001</v>
      </c>
      <c r="Q139" s="4">
        <v>0</v>
      </c>
      <c r="R139" s="4">
        <v>205924590.50220001</v>
      </c>
      <c r="S139" s="5">
        <f t="shared" si="5"/>
        <v>385566477.56589997</v>
      </c>
    </row>
    <row r="140" spans="1:19" ht="24.95" customHeight="1" x14ac:dyDescent="0.2">
      <c r="A140" s="156"/>
      <c r="B140" s="151"/>
      <c r="C140" s="1">
        <v>9</v>
      </c>
      <c r="D140" s="4" t="s">
        <v>188</v>
      </c>
      <c r="E140" s="4">
        <v>122612666.0927</v>
      </c>
      <c r="F140" s="4">
        <v>15003742.0854</v>
      </c>
      <c r="G140" s="4">
        <v>-6066891.2400000002</v>
      </c>
      <c r="H140" s="4">
        <v>31767912.425900001</v>
      </c>
      <c r="I140" s="5">
        <f t="shared" si="4"/>
        <v>163317429.36399999</v>
      </c>
      <c r="J140" s="7"/>
      <c r="K140" s="148"/>
      <c r="L140" s="151"/>
      <c r="M140" s="8">
        <v>17</v>
      </c>
      <c r="N140" s="4" t="s">
        <v>569</v>
      </c>
      <c r="O140" s="4">
        <v>155305652.69299999</v>
      </c>
      <c r="P140" s="4">
        <v>19004284.236400001</v>
      </c>
      <c r="Q140" s="4">
        <v>0</v>
      </c>
      <c r="R140" s="4">
        <v>203828375.3908</v>
      </c>
      <c r="S140" s="5">
        <f t="shared" si="5"/>
        <v>378138312.32019997</v>
      </c>
    </row>
    <row r="141" spans="1:19" ht="24.95" customHeight="1" x14ac:dyDescent="0.2">
      <c r="A141" s="156"/>
      <c r="B141" s="151"/>
      <c r="C141" s="1">
        <v>10</v>
      </c>
      <c r="D141" s="4" t="s">
        <v>189</v>
      </c>
      <c r="E141" s="4">
        <v>116005482.05329999</v>
      </c>
      <c r="F141" s="4">
        <v>14195240.905200001</v>
      </c>
      <c r="G141" s="4">
        <v>-6066891.2400000002</v>
      </c>
      <c r="H141" s="4">
        <v>31825150.654100001</v>
      </c>
      <c r="I141" s="5">
        <f t="shared" si="4"/>
        <v>155958982.37260002</v>
      </c>
      <c r="J141" s="7"/>
      <c r="K141" s="148"/>
      <c r="L141" s="151"/>
      <c r="M141" s="8">
        <v>18</v>
      </c>
      <c r="N141" s="4" t="s">
        <v>570</v>
      </c>
      <c r="O141" s="4">
        <v>158580059.33160001</v>
      </c>
      <c r="P141" s="4">
        <v>19404963.499499999</v>
      </c>
      <c r="Q141" s="4">
        <v>0</v>
      </c>
      <c r="R141" s="4">
        <v>205234611.86059999</v>
      </c>
      <c r="S141" s="5">
        <f t="shared" si="5"/>
        <v>383219634.69169998</v>
      </c>
    </row>
    <row r="142" spans="1:19" ht="24.95" customHeight="1" x14ac:dyDescent="0.2">
      <c r="A142" s="156"/>
      <c r="B142" s="151"/>
      <c r="C142" s="1">
        <v>11</v>
      </c>
      <c r="D142" s="4" t="s">
        <v>190</v>
      </c>
      <c r="E142" s="4">
        <v>132818534.7889</v>
      </c>
      <c r="F142" s="4">
        <v>16252603.4515</v>
      </c>
      <c r="G142" s="4">
        <v>-6066891.2400000002</v>
      </c>
      <c r="H142" s="4">
        <v>33206607.890900001</v>
      </c>
      <c r="I142" s="5">
        <f t="shared" si="4"/>
        <v>176210854.89130002</v>
      </c>
      <c r="J142" s="7"/>
      <c r="K142" s="148"/>
      <c r="L142" s="151"/>
      <c r="M142" s="8">
        <v>19</v>
      </c>
      <c r="N142" s="4" t="s">
        <v>571</v>
      </c>
      <c r="O142" s="4">
        <v>122646847.921</v>
      </c>
      <c r="P142" s="4">
        <v>15007924.8126</v>
      </c>
      <c r="Q142" s="4">
        <v>0</v>
      </c>
      <c r="R142" s="4">
        <v>192104858.29390001</v>
      </c>
      <c r="S142" s="5">
        <f t="shared" si="5"/>
        <v>329759631.02750003</v>
      </c>
    </row>
    <row r="143" spans="1:19" ht="24.95" customHeight="1" x14ac:dyDescent="0.2">
      <c r="A143" s="156"/>
      <c r="B143" s="151"/>
      <c r="C143" s="1">
        <v>12</v>
      </c>
      <c r="D143" s="4" t="s">
        <v>191</v>
      </c>
      <c r="E143" s="4">
        <v>101996811.57350001</v>
      </c>
      <c r="F143" s="4">
        <v>12481042.156199999</v>
      </c>
      <c r="G143" s="4">
        <v>-6066891.2400000002</v>
      </c>
      <c r="H143" s="4">
        <v>28428715.791200001</v>
      </c>
      <c r="I143" s="5">
        <f t="shared" si="4"/>
        <v>136839678.2809</v>
      </c>
      <c r="J143" s="7"/>
      <c r="K143" s="149"/>
      <c r="L143" s="152"/>
      <c r="M143" s="8">
        <v>20</v>
      </c>
      <c r="N143" s="4" t="s">
        <v>572</v>
      </c>
      <c r="O143" s="4">
        <v>140292388.0557</v>
      </c>
      <c r="P143" s="4">
        <v>17167156.330699999</v>
      </c>
      <c r="Q143" s="4">
        <v>0</v>
      </c>
      <c r="R143" s="4">
        <v>198182790.1507</v>
      </c>
      <c r="S143" s="5">
        <f t="shared" si="5"/>
        <v>355642334.53710002</v>
      </c>
    </row>
    <row r="144" spans="1:19" ht="24.95" customHeight="1" x14ac:dyDescent="0.2">
      <c r="A144" s="156"/>
      <c r="B144" s="151"/>
      <c r="C144" s="1">
        <v>13</v>
      </c>
      <c r="D144" s="4" t="s">
        <v>192</v>
      </c>
      <c r="E144" s="4">
        <v>122522144.3275</v>
      </c>
      <c r="F144" s="4">
        <v>14992665.210100001</v>
      </c>
      <c r="G144" s="4">
        <v>-6066891.2400000002</v>
      </c>
      <c r="H144" s="4">
        <v>36128577.440899998</v>
      </c>
      <c r="I144" s="5">
        <f t="shared" si="4"/>
        <v>167576495.7385</v>
      </c>
      <c r="J144" s="7"/>
      <c r="K144" s="14"/>
      <c r="L144" s="153" t="s">
        <v>837</v>
      </c>
      <c r="M144" s="154"/>
      <c r="N144" s="155"/>
      <c r="O144" s="10">
        <v>2649497214.9877996</v>
      </c>
      <c r="P144" s="10">
        <v>324210981.91949993</v>
      </c>
      <c r="Q144" s="10">
        <v>0</v>
      </c>
      <c r="R144" s="10">
        <v>3899699822.7797999</v>
      </c>
      <c r="S144" s="6">
        <f t="shared" si="5"/>
        <v>6873408019.6870995</v>
      </c>
    </row>
    <row r="145" spans="1:19" ht="24.95" customHeight="1" x14ac:dyDescent="0.2">
      <c r="A145" s="156"/>
      <c r="B145" s="151"/>
      <c r="C145" s="1">
        <v>14</v>
      </c>
      <c r="D145" s="4" t="s">
        <v>193</v>
      </c>
      <c r="E145" s="4">
        <v>90507598.274599999</v>
      </c>
      <c r="F145" s="4">
        <v>11075141.782299999</v>
      </c>
      <c r="G145" s="4">
        <v>-6066891.2400000002</v>
      </c>
      <c r="H145" s="4">
        <v>24216366.184999999</v>
      </c>
      <c r="I145" s="5">
        <f t="shared" si="4"/>
        <v>119732215.0019</v>
      </c>
      <c r="J145" s="7"/>
      <c r="K145" s="147">
        <v>25</v>
      </c>
      <c r="L145" s="150" t="s">
        <v>50</v>
      </c>
      <c r="M145" s="8">
        <v>1</v>
      </c>
      <c r="N145" s="4" t="s">
        <v>573</v>
      </c>
      <c r="O145" s="4">
        <v>91793490.661400005</v>
      </c>
      <c r="P145" s="4">
        <v>11232492.5547</v>
      </c>
      <c r="Q145" s="4">
        <v>-3018317.48</v>
      </c>
      <c r="R145" s="4">
        <v>25148273.184300002</v>
      </c>
      <c r="S145" s="5">
        <f t="shared" si="5"/>
        <v>125155938.92040001</v>
      </c>
    </row>
    <row r="146" spans="1:19" ht="24.95" customHeight="1" x14ac:dyDescent="0.2">
      <c r="A146" s="156"/>
      <c r="B146" s="151"/>
      <c r="C146" s="1">
        <v>15</v>
      </c>
      <c r="D146" s="4" t="s">
        <v>194</v>
      </c>
      <c r="E146" s="4">
        <v>95080147.110599995</v>
      </c>
      <c r="F146" s="4">
        <v>11634670.790100001</v>
      </c>
      <c r="G146" s="4">
        <v>-6066891.2400000002</v>
      </c>
      <c r="H146" s="4">
        <v>26007430.742400002</v>
      </c>
      <c r="I146" s="5">
        <f t="shared" si="4"/>
        <v>126655357.40310001</v>
      </c>
      <c r="J146" s="7"/>
      <c r="K146" s="148"/>
      <c r="L146" s="151"/>
      <c r="M146" s="8">
        <v>2</v>
      </c>
      <c r="N146" s="4" t="s">
        <v>574</v>
      </c>
      <c r="O146" s="4">
        <v>103467838.2256</v>
      </c>
      <c r="P146" s="4">
        <v>12661047.2502</v>
      </c>
      <c r="Q146" s="4">
        <v>-3018317.48</v>
      </c>
      <c r="R146" s="4">
        <v>25096914.774099998</v>
      </c>
      <c r="S146" s="5">
        <f t="shared" si="5"/>
        <v>138207482.76989999</v>
      </c>
    </row>
    <row r="147" spans="1:19" ht="24.95" customHeight="1" x14ac:dyDescent="0.2">
      <c r="A147" s="156"/>
      <c r="B147" s="151"/>
      <c r="C147" s="1">
        <v>16</v>
      </c>
      <c r="D147" s="4" t="s">
        <v>195</v>
      </c>
      <c r="E147" s="4">
        <v>86724689.477500007</v>
      </c>
      <c r="F147" s="4">
        <v>10612238.643999999</v>
      </c>
      <c r="G147" s="4">
        <v>-6066891.2400000002</v>
      </c>
      <c r="H147" s="4">
        <v>22574037.023600001</v>
      </c>
      <c r="I147" s="5">
        <f t="shared" si="4"/>
        <v>113844073.9051</v>
      </c>
      <c r="J147" s="7"/>
      <c r="K147" s="148"/>
      <c r="L147" s="151"/>
      <c r="M147" s="8">
        <v>3</v>
      </c>
      <c r="N147" s="4" t="s">
        <v>575</v>
      </c>
      <c r="O147" s="4">
        <v>105941881.5351</v>
      </c>
      <c r="P147" s="4">
        <v>12963788.4669</v>
      </c>
      <c r="Q147" s="4">
        <v>-3018317.48</v>
      </c>
      <c r="R147" s="4">
        <v>26718844.567000002</v>
      </c>
      <c r="S147" s="5">
        <f t="shared" si="5"/>
        <v>142606197.08899999</v>
      </c>
    </row>
    <row r="148" spans="1:19" ht="24.95" customHeight="1" x14ac:dyDescent="0.2">
      <c r="A148" s="156"/>
      <c r="B148" s="151"/>
      <c r="C148" s="1">
        <v>17</v>
      </c>
      <c r="D148" s="4" t="s">
        <v>196</v>
      </c>
      <c r="E148" s="4">
        <v>109733225.51180001</v>
      </c>
      <c r="F148" s="4">
        <v>13427723.7927</v>
      </c>
      <c r="G148" s="4">
        <v>-6066891.2400000002</v>
      </c>
      <c r="H148" s="4">
        <v>28499093.612599999</v>
      </c>
      <c r="I148" s="5">
        <f t="shared" si="4"/>
        <v>145593151.6771</v>
      </c>
      <c r="J148" s="7"/>
      <c r="K148" s="148"/>
      <c r="L148" s="151"/>
      <c r="M148" s="8">
        <v>4</v>
      </c>
      <c r="N148" s="4" t="s">
        <v>576</v>
      </c>
      <c r="O148" s="4">
        <v>124996983.0007</v>
      </c>
      <c r="P148" s="4">
        <v>15295503.7531</v>
      </c>
      <c r="Q148" s="4">
        <v>-3018317.48</v>
      </c>
      <c r="R148" s="4">
        <v>30670922.229899999</v>
      </c>
      <c r="S148" s="5">
        <f t="shared" si="5"/>
        <v>167945091.50370002</v>
      </c>
    </row>
    <row r="149" spans="1:19" ht="24.95" customHeight="1" x14ac:dyDescent="0.2">
      <c r="A149" s="156"/>
      <c r="B149" s="151"/>
      <c r="C149" s="1">
        <v>18</v>
      </c>
      <c r="D149" s="4" t="s">
        <v>197</v>
      </c>
      <c r="E149" s="4">
        <v>102831182.9067</v>
      </c>
      <c r="F149" s="4">
        <v>12583141.659299999</v>
      </c>
      <c r="G149" s="4">
        <v>-6066891.2400000002</v>
      </c>
      <c r="H149" s="4">
        <v>28883741.705800001</v>
      </c>
      <c r="I149" s="5">
        <f t="shared" si="4"/>
        <v>138231175.0318</v>
      </c>
      <c r="J149" s="7"/>
      <c r="K149" s="148"/>
      <c r="L149" s="151"/>
      <c r="M149" s="8">
        <v>5</v>
      </c>
      <c r="N149" s="4" t="s">
        <v>577</v>
      </c>
      <c r="O149" s="4">
        <v>89253225.023699999</v>
      </c>
      <c r="P149" s="4">
        <v>10921647.9114</v>
      </c>
      <c r="Q149" s="4">
        <v>-3018317.48</v>
      </c>
      <c r="R149" s="4">
        <v>23097716.659499999</v>
      </c>
      <c r="S149" s="5">
        <f t="shared" si="5"/>
        <v>120254272.1146</v>
      </c>
    </row>
    <row r="150" spans="1:19" ht="24.95" customHeight="1" x14ac:dyDescent="0.2">
      <c r="A150" s="156"/>
      <c r="B150" s="151"/>
      <c r="C150" s="1">
        <v>19</v>
      </c>
      <c r="D150" s="4" t="s">
        <v>198</v>
      </c>
      <c r="E150" s="4">
        <v>120434243.5768</v>
      </c>
      <c r="F150" s="4">
        <v>14737175.0934</v>
      </c>
      <c r="G150" s="4">
        <v>-6066891.2400000002</v>
      </c>
      <c r="H150" s="4">
        <v>33984723.804200001</v>
      </c>
      <c r="I150" s="5">
        <f t="shared" si="4"/>
        <v>163089251.2344</v>
      </c>
      <c r="J150" s="7"/>
      <c r="K150" s="148"/>
      <c r="L150" s="151"/>
      <c r="M150" s="8">
        <v>6</v>
      </c>
      <c r="N150" s="4" t="s">
        <v>578</v>
      </c>
      <c r="O150" s="4">
        <v>83927869.820600003</v>
      </c>
      <c r="P150" s="4">
        <v>10270000.259299999</v>
      </c>
      <c r="Q150" s="4">
        <v>-3018317.48</v>
      </c>
      <c r="R150" s="4">
        <v>23902351.751899999</v>
      </c>
      <c r="S150" s="5">
        <f t="shared" si="5"/>
        <v>115081904.35179999</v>
      </c>
    </row>
    <row r="151" spans="1:19" ht="24.95" customHeight="1" x14ac:dyDescent="0.2">
      <c r="A151" s="156"/>
      <c r="B151" s="151"/>
      <c r="C151" s="1">
        <v>20</v>
      </c>
      <c r="D151" s="4" t="s">
        <v>199</v>
      </c>
      <c r="E151" s="4">
        <v>83470294.619000003</v>
      </c>
      <c r="F151" s="4">
        <v>10214008.1622</v>
      </c>
      <c r="G151" s="4">
        <v>-6066891.2400000002</v>
      </c>
      <c r="H151" s="4">
        <v>23054742.143300001</v>
      </c>
      <c r="I151" s="5">
        <f t="shared" si="4"/>
        <v>110672153.68450001</v>
      </c>
      <c r="J151" s="7"/>
      <c r="K151" s="148"/>
      <c r="L151" s="151"/>
      <c r="M151" s="8">
        <v>7</v>
      </c>
      <c r="N151" s="4" t="s">
        <v>579</v>
      </c>
      <c r="O151" s="4">
        <v>95895129.450499997</v>
      </c>
      <c r="P151" s="4">
        <v>11734397.720699999</v>
      </c>
      <c r="Q151" s="4">
        <v>-3018317.48</v>
      </c>
      <c r="R151" s="4">
        <v>24927420.020799998</v>
      </c>
      <c r="S151" s="5">
        <f t="shared" si="5"/>
        <v>129538629.71199998</v>
      </c>
    </row>
    <row r="152" spans="1:19" ht="24.95" customHeight="1" x14ac:dyDescent="0.2">
      <c r="A152" s="156"/>
      <c r="B152" s="151"/>
      <c r="C152" s="1">
        <v>21</v>
      </c>
      <c r="D152" s="4" t="s">
        <v>200</v>
      </c>
      <c r="E152" s="4">
        <v>114130881.8037</v>
      </c>
      <c r="F152" s="4">
        <v>13965851.727499999</v>
      </c>
      <c r="G152" s="4">
        <v>-6066891.2400000002</v>
      </c>
      <c r="H152" s="4">
        <v>31300646.8902</v>
      </c>
      <c r="I152" s="5">
        <f t="shared" si="4"/>
        <v>153330489.1814</v>
      </c>
      <c r="J152" s="7"/>
      <c r="K152" s="148"/>
      <c r="L152" s="151"/>
      <c r="M152" s="8">
        <v>8</v>
      </c>
      <c r="N152" s="4" t="s">
        <v>580</v>
      </c>
      <c r="O152" s="4">
        <v>150052753.12639999</v>
      </c>
      <c r="P152" s="4">
        <v>18361502.761999998</v>
      </c>
      <c r="Q152" s="4">
        <v>-3018317.48</v>
      </c>
      <c r="R152" s="4">
        <v>38184789.637100004</v>
      </c>
      <c r="S152" s="5">
        <f t="shared" si="5"/>
        <v>203580728.04550001</v>
      </c>
    </row>
    <row r="153" spans="1:19" ht="24.95" customHeight="1" x14ac:dyDescent="0.2">
      <c r="A153" s="156"/>
      <c r="B153" s="151"/>
      <c r="C153" s="1">
        <v>22</v>
      </c>
      <c r="D153" s="4" t="s">
        <v>201</v>
      </c>
      <c r="E153" s="4">
        <v>111131308.9769</v>
      </c>
      <c r="F153" s="4">
        <v>13598803.049000001</v>
      </c>
      <c r="G153" s="4">
        <v>-6066891.2400000002</v>
      </c>
      <c r="H153" s="4">
        <v>29585359.987100001</v>
      </c>
      <c r="I153" s="5">
        <f t="shared" si="4"/>
        <v>148248580.773</v>
      </c>
      <c r="J153" s="7"/>
      <c r="K153" s="148"/>
      <c r="L153" s="151"/>
      <c r="M153" s="8">
        <v>9</v>
      </c>
      <c r="N153" s="4" t="s">
        <v>64</v>
      </c>
      <c r="O153" s="4">
        <v>139060570.97920001</v>
      </c>
      <c r="P153" s="4">
        <v>17016422.590799998</v>
      </c>
      <c r="Q153" s="4">
        <v>-3018317.48</v>
      </c>
      <c r="R153" s="4">
        <v>29732431.280999999</v>
      </c>
      <c r="S153" s="5">
        <f t="shared" si="5"/>
        <v>182791107.37099999</v>
      </c>
    </row>
    <row r="154" spans="1:19" ht="24.95" customHeight="1" x14ac:dyDescent="0.2">
      <c r="A154" s="156"/>
      <c r="B154" s="152"/>
      <c r="C154" s="1">
        <v>23</v>
      </c>
      <c r="D154" s="4" t="s">
        <v>202</v>
      </c>
      <c r="E154" s="4">
        <v>117707720.18960001</v>
      </c>
      <c r="F154" s="4">
        <v>14403538.6511</v>
      </c>
      <c r="G154" s="4">
        <v>-6066891.2400000002</v>
      </c>
      <c r="H154" s="4">
        <v>32092022.392999999</v>
      </c>
      <c r="I154" s="5">
        <f t="shared" si="4"/>
        <v>158136389.9937</v>
      </c>
      <c r="J154" s="7"/>
      <c r="K154" s="148"/>
      <c r="L154" s="151"/>
      <c r="M154" s="8">
        <v>10</v>
      </c>
      <c r="N154" s="4" t="s">
        <v>853</v>
      </c>
      <c r="O154" s="4">
        <v>106379219.59460001</v>
      </c>
      <c r="P154" s="4">
        <v>13017304.2061</v>
      </c>
      <c r="Q154" s="4">
        <v>-3018317.48</v>
      </c>
      <c r="R154" s="4">
        <v>27290146.882300001</v>
      </c>
      <c r="S154" s="5">
        <f t="shared" si="5"/>
        <v>143668353.20300001</v>
      </c>
    </row>
    <row r="155" spans="1:19" ht="24.95" customHeight="1" x14ac:dyDescent="0.2">
      <c r="A155" s="1"/>
      <c r="B155" s="153" t="s">
        <v>820</v>
      </c>
      <c r="C155" s="154"/>
      <c r="D155" s="155"/>
      <c r="E155" s="10">
        <v>2518212883.5</v>
      </c>
      <c r="F155" s="10">
        <v>308146114.29789996</v>
      </c>
      <c r="G155" s="10">
        <v>-139538498.51999995</v>
      </c>
      <c r="H155" s="10">
        <v>673707548.82800007</v>
      </c>
      <c r="I155" s="6">
        <f t="shared" si="4"/>
        <v>3360528048.1059003</v>
      </c>
      <c r="J155" s="7"/>
      <c r="K155" s="148"/>
      <c r="L155" s="151"/>
      <c r="M155" s="8">
        <v>11</v>
      </c>
      <c r="N155" s="4" t="s">
        <v>193</v>
      </c>
      <c r="O155" s="4">
        <v>101825470.5846</v>
      </c>
      <c r="P155" s="4">
        <v>12460075.676200001</v>
      </c>
      <c r="Q155" s="4">
        <v>-3018317.48</v>
      </c>
      <c r="R155" s="4">
        <v>27274847.355900001</v>
      </c>
      <c r="S155" s="5">
        <f t="shared" si="5"/>
        <v>138542076.1367</v>
      </c>
    </row>
    <row r="156" spans="1:19" ht="24.95" customHeight="1" x14ac:dyDescent="0.2">
      <c r="A156" s="156">
        <v>8</v>
      </c>
      <c r="B156" s="150" t="s">
        <v>33</v>
      </c>
      <c r="C156" s="1">
        <v>1</v>
      </c>
      <c r="D156" s="4" t="s">
        <v>203</v>
      </c>
      <c r="E156" s="4">
        <v>98850912.137700006</v>
      </c>
      <c r="F156" s="4">
        <v>12096087.9319</v>
      </c>
      <c r="G156" s="4">
        <v>0</v>
      </c>
      <c r="H156" s="4">
        <v>24226198.587200001</v>
      </c>
      <c r="I156" s="5">
        <f t="shared" si="4"/>
        <v>135173198.6568</v>
      </c>
      <c r="J156" s="7"/>
      <c r="K156" s="148"/>
      <c r="L156" s="151"/>
      <c r="M156" s="8">
        <v>12</v>
      </c>
      <c r="N156" s="4" t="s">
        <v>581</v>
      </c>
      <c r="O156" s="4">
        <v>108182253.8839</v>
      </c>
      <c r="P156" s="4">
        <v>13237936.073100001</v>
      </c>
      <c r="Q156" s="4">
        <v>-3018317.48</v>
      </c>
      <c r="R156" s="4">
        <v>25487082.696400002</v>
      </c>
      <c r="S156" s="5">
        <f t="shared" si="5"/>
        <v>143888955.17339998</v>
      </c>
    </row>
    <row r="157" spans="1:19" ht="24.95" customHeight="1" x14ac:dyDescent="0.2">
      <c r="A157" s="156"/>
      <c r="B157" s="151"/>
      <c r="C157" s="1">
        <v>2</v>
      </c>
      <c r="D157" s="4" t="s">
        <v>204</v>
      </c>
      <c r="E157" s="4">
        <v>95585220.829699993</v>
      </c>
      <c r="F157" s="4">
        <v>11696475.137599999</v>
      </c>
      <c r="G157" s="4">
        <v>0</v>
      </c>
      <c r="H157" s="4">
        <v>26500788.177000001</v>
      </c>
      <c r="I157" s="5">
        <f t="shared" si="4"/>
        <v>133782484.1443</v>
      </c>
      <c r="J157" s="7"/>
      <c r="K157" s="149"/>
      <c r="L157" s="152"/>
      <c r="M157" s="8">
        <v>13</v>
      </c>
      <c r="N157" s="4" t="s">
        <v>582</v>
      </c>
      <c r="O157" s="4">
        <v>86844950.540800005</v>
      </c>
      <c r="P157" s="4">
        <v>10626954.627599999</v>
      </c>
      <c r="Q157" s="4">
        <v>-3018317.48</v>
      </c>
      <c r="R157" s="4">
        <v>22716188.469799999</v>
      </c>
      <c r="S157" s="5">
        <f t="shared" si="5"/>
        <v>117169776.1582</v>
      </c>
    </row>
    <row r="158" spans="1:19" ht="24.95" customHeight="1" x14ac:dyDescent="0.2">
      <c r="A158" s="156"/>
      <c r="B158" s="151"/>
      <c r="C158" s="1">
        <v>3</v>
      </c>
      <c r="D158" s="4" t="s">
        <v>205</v>
      </c>
      <c r="E158" s="4">
        <v>134101923.95370001</v>
      </c>
      <c r="F158" s="4">
        <v>16409647.9122</v>
      </c>
      <c r="G158" s="4">
        <v>0</v>
      </c>
      <c r="H158" s="4">
        <v>34414243.214900002</v>
      </c>
      <c r="I158" s="5">
        <f t="shared" si="4"/>
        <v>184925815.0808</v>
      </c>
      <c r="J158" s="7"/>
      <c r="K158" s="14"/>
      <c r="L158" s="153" t="s">
        <v>838</v>
      </c>
      <c r="M158" s="154"/>
      <c r="N158" s="155"/>
      <c r="O158" s="10">
        <v>1387621636.4270999</v>
      </c>
      <c r="P158" s="10">
        <v>169799073.85209996</v>
      </c>
      <c r="Q158" s="10">
        <v>-39238127.239999995</v>
      </c>
      <c r="R158" s="10">
        <v>350247929.50999999</v>
      </c>
      <c r="S158" s="6">
        <f t="shared" si="5"/>
        <v>1868430512.5491998</v>
      </c>
    </row>
    <row r="159" spans="1:19" ht="24.95" customHeight="1" x14ac:dyDescent="0.2">
      <c r="A159" s="156"/>
      <c r="B159" s="151"/>
      <c r="C159" s="1">
        <v>4</v>
      </c>
      <c r="D159" s="4" t="s">
        <v>206</v>
      </c>
      <c r="E159" s="4">
        <v>77246763.030900002</v>
      </c>
      <c r="F159" s="4">
        <v>9452453.3751999997</v>
      </c>
      <c r="G159" s="4">
        <v>0</v>
      </c>
      <c r="H159" s="4">
        <v>22954117.964600001</v>
      </c>
      <c r="I159" s="5">
        <f t="shared" si="4"/>
        <v>109653334.3707</v>
      </c>
      <c r="J159" s="7"/>
      <c r="K159" s="147">
        <v>26</v>
      </c>
      <c r="L159" s="150" t="s">
        <v>51</v>
      </c>
      <c r="M159" s="8">
        <v>1</v>
      </c>
      <c r="N159" s="4" t="s">
        <v>583</v>
      </c>
      <c r="O159" s="4">
        <v>95492477.232700005</v>
      </c>
      <c r="P159" s="4">
        <v>11685126.383400001</v>
      </c>
      <c r="Q159" s="4">
        <v>0</v>
      </c>
      <c r="R159" s="4">
        <v>26315010.996599998</v>
      </c>
      <c r="S159" s="5">
        <f t="shared" si="5"/>
        <v>133492614.61270002</v>
      </c>
    </row>
    <row r="160" spans="1:19" ht="24.95" customHeight="1" x14ac:dyDescent="0.2">
      <c r="A160" s="156"/>
      <c r="B160" s="151"/>
      <c r="C160" s="1">
        <v>5</v>
      </c>
      <c r="D160" s="4" t="s">
        <v>207</v>
      </c>
      <c r="E160" s="4">
        <v>106915795.82619999</v>
      </c>
      <c r="F160" s="4">
        <v>13082963.4209</v>
      </c>
      <c r="G160" s="4">
        <v>0</v>
      </c>
      <c r="H160" s="4">
        <v>28779577.636700001</v>
      </c>
      <c r="I160" s="5">
        <f t="shared" si="4"/>
        <v>148778336.8838</v>
      </c>
      <c r="J160" s="7"/>
      <c r="K160" s="148"/>
      <c r="L160" s="151"/>
      <c r="M160" s="8">
        <v>2</v>
      </c>
      <c r="N160" s="4" t="s">
        <v>584</v>
      </c>
      <c r="O160" s="4">
        <v>81986802.711300001</v>
      </c>
      <c r="P160" s="4">
        <v>10032477.7324</v>
      </c>
      <c r="Q160" s="4">
        <v>0</v>
      </c>
      <c r="R160" s="4">
        <v>21785511.207800001</v>
      </c>
      <c r="S160" s="5">
        <f t="shared" si="5"/>
        <v>113804791.6515</v>
      </c>
    </row>
    <row r="161" spans="1:19" ht="24.95" customHeight="1" x14ac:dyDescent="0.2">
      <c r="A161" s="156"/>
      <c r="B161" s="151"/>
      <c r="C161" s="1">
        <v>6</v>
      </c>
      <c r="D161" s="4" t="s">
        <v>208</v>
      </c>
      <c r="E161" s="4">
        <v>77021650.218500003</v>
      </c>
      <c r="F161" s="4">
        <v>9424906.9993999992</v>
      </c>
      <c r="G161" s="4">
        <v>0</v>
      </c>
      <c r="H161" s="4">
        <v>22181761.873</v>
      </c>
      <c r="I161" s="5">
        <f t="shared" si="4"/>
        <v>108628319.0909</v>
      </c>
      <c r="J161" s="7"/>
      <c r="K161" s="148"/>
      <c r="L161" s="151"/>
      <c r="M161" s="8">
        <v>3</v>
      </c>
      <c r="N161" s="4" t="s">
        <v>585</v>
      </c>
      <c r="O161" s="4">
        <v>93891909.935599998</v>
      </c>
      <c r="P161" s="4">
        <v>11489269.7914</v>
      </c>
      <c r="Q161" s="4">
        <v>0</v>
      </c>
      <c r="R161" s="4">
        <v>29631348.3389</v>
      </c>
      <c r="S161" s="5">
        <f t="shared" si="5"/>
        <v>135012528.0659</v>
      </c>
    </row>
    <row r="162" spans="1:19" ht="24.95" customHeight="1" x14ac:dyDescent="0.2">
      <c r="A162" s="156"/>
      <c r="B162" s="151"/>
      <c r="C162" s="1">
        <v>7</v>
      </c>
      <c r="D162" s="4" t="s">
        <v>209</v>
      </c>
      <c r="E162" s="4">
        <v>129113274.4481</v>
      </c>
      <c r="F162" s="4">
        <v>15799201.920600001</v>
      </c>
      <c r="G162" s="4">
        <v>0</v>
      </c>
      <c r="H162" s="4">
        <v>32109534.557500001</v>
      </c>
      <c r="I162" s="5">
        <f t="shared" si="4"/>
        <v>177022010.9262</v>
      </c>
      <c r="J162" s="7"/>
      <c r="K162" s="148"/>
      <c r="L162" s="151"/>
      <c r="M162" s="8">
        <v>4</v>
      </c>
      <c r="N162" s="4" t="s">
        <v>586</v>
      </c>
      <c r="O162" s="4">
        <v>152842236.9384</v>
      </c>
      <c r="P162" s="4">
        <v>18702843.4815</v>
      </c>
      <c r="Q162" s="4">
        <v>0</v>
      </c>
      <c r="R162" s="4">
        <v>28658418.456099998</v>
      </c>
      <c r="S162" s="5">
        <f t="shared" si="5"/>
        <v>200203498.87599999</v>
      </c>
    </row>
    <row r="163" spans="1:19" ht="24.95" customHeight="1" x14ac:dyDescent="0.2">
      <c r="A163" s="156"/>
      <c r="B163" s="151"/>
      <c r="C163" s="1">
        <v>8</v>
      </c>
      <c r="D163" s="4" t="s">
        <v>210</v>
      </c>
      <c r="E163" s="4">
        <v>85442714.963799998</v>
      </c>
      <c r="F163" s="4">
        <v>10455367.289899999</v>
      </c>
      <c r="G163" s="4">
        <v>0</v>
      </c>
      <c r="H163" s="4">
        <v>24569927.947000001</v>
      </c>
      <c r="I163" s="5">
        <f t="shared" si="4"/>
        <v>120468010.2007</v>
      </c>
      <c r="J163" s="7"/>
      <c r="K163" s="148"/>
      <c r="L163" s="151"/>
      <c r="M163" s="8">
        <v>5</v>
      </c>
      <c r="N163" s="4" t="s">
        <v>587</v>
      </c>
      <c r="O163" s="4">
        <v>91744424.276800007</v>
      </c>
      <c r="P163" s="4">
        <v>11226488.4493</v>
      </c>
      <c r="Q163" s="4">
        <v>0</v>
      </c>
      <c r="R163" s="4">
        <v>27182104.1556</v>
      </c>
      <c r="S163" s="5">
        <f t="shared" si="5"/>
        <v>130153016.88170001</v>
      </c>
    </row>
    <row r="164" spans="1:19" ht="24.95" customHeight="1" x14ac:dyDescent="0.2">
      <c r="A164" s="156"/>
      <c r="B164" s="151"/>
      <c r="C164" s="1">
        <v>9</v>
      </c>
      <c r="D164" s="4" t="s">
        <v>211</v>
      </c>
      <c r="E164" s="4">
        <v>101476180.2182</v>
      </c>
      <c r="F164" s="4">
        <v>12417334.0677</v>
      </c>
      <c r="G164" s="4">
        <v>0</v>
      </c>
      <c r="H164" s="4">
        <v>27381980.899500001</v>
      </c>
      <c r="I164" s="5">
        <f t="shared" si="4"/>
        <v>141275495.18540001</v>
      </c>
      <c r="J164" s="7"/>
      <c r="K164" s="148"/>
      <c r="L164" s="151"/>
      <c r="M164" s="8">
        <v>6</v>
      </c>
      <c r="N164" s="4" t="s">
        <v>588</v>
      </c>
      <c r="O164" s="4">
        <v>96626323.220100001</v>
      </c>
      <c r="P164" s="4">
        <v>11823871.696599999</v>
      </c>
      <c r="Q164" s="4">
        <v>0</v>
      </c>
      <c r="R164" s="4">
        <v>27959800.081900001</v>
      </c>
      <c r="S164" s="5">
        <f t="shared" si="5"/>
        <v>136409994.99860001</v>
      </c>
    </row>
    <row r="165" spans="1:19" ht="24.95" customHeight="1" x14ac:dyDescent="0.2">
      <c r="A165" s="156"/>
      <c r="B165" s="151"/>
      <c r="C165" s="1">
        <v>10</v>
      </c>
      <c r="D165" s="4" t="s">
        <v>212</v>
      </c>
      <c r="E165" s="4">
        <v>86494445.459999993</v>
      </c>
      <c r="F165" s="4">
        <v>10584064.3782</v>
      </c>
      <c r="G165" s="4">
        <v>0</v>
      </c>
      <c r="H165" s="4">
        <v>23954287.004299998</v>
      </c>
      <c r="I165" s="5">
        <f t="shared" si="4"/>
        <v>121032796.84249999</v>
      </c>
      <c r="J165" s="7"/>
      <c r="K165" s="148"/>
      <c r="L165" s="151"/>
      <c r="M165" s="8">
        <v>7</v>
      </c>
      <c r="N165" s="4" t="s">
        <v>589</v>
      </c>
      <c r="O165" s="4">
        <v>91523262.912100002</v>
      </c>
      <c r="P165" s="4">
        <v>11199425.600199999</v>
      </c>
      <c r="Q165" s="4">
        <v>0</v>
      </c>
      <c r="R165" s="4">
        <v>25988561.1019</v>
      </c>
      <c r="S165" s="5">
        <f t="shared" si="5"/>
        <v>128711249.6142</v>
      </c>
    </row>
    <row r="166" spans="1:19" ht="24.95" customHeight="1" x14ac:dyDescent="0.2">
      <c r="A166" s="156"/>
      <c r="B166" s="151"/>
      <c r="C166" s="1">
        <v>11</v>
      </c>
      <c r="D166" s="4" t="s">
        <v>213</v>
      </c>
      <c r="E166" s="4">
        <v>124620986.79790001</v>
      </c>
      <c r="F166" s="4">
        <v>15249494.231899999</v>
      </c>
      <c r="G166" s="4">
        <v>0</v>
      </c>
      <c r="H166" s="4">
        <v>34793791.465899996</v>
      </c>
      <c r="I166" s="5">
        <f t="shared" si="4"/>
        <v>174664272.4957</v>
      </c>
      <c r="J166" s="7"/>
      <c r="K166" s="148"/>
      <c r="L166" s="151"/>
      <c r="M166" s="8">
        <v>8</v>
      </c>
      <c r="N166" s="4" t="s">
        <v>590</v>
      </c>
      <c r="O166" s="4">
        <v>81781834.105800003</v>
      </c>
      <c r="P166" s="4">
        <v>10007396.342499999</v>
      </c>
      <c r="Q166" s="4">
        <v>0</v>
      </c>
      <c r="R166" s="4">
        <v>23799108.876600001</v>
      </c>
      <c r="S166" s="5">
        <f t="shared" si="5"/>
        <v>115588339.3249</v>
      </c>
    </row>
    <row r="167" spans="1:19" ht="24.95" customHeight="1" x14ac:dyDescent="0.2">
      <c r="A167" s="156"/>
      <c r="B167" s="151"/>
      <c r="C167" s="1">
        <v>12</v>
      </c>
      <c r="D167" s="4" t="s">
        <v>214</v>
      </c>
      <c r="E167" s="4">
        <v>88258573.014699996</v>
      </c>
      <c r="F167" s="4">
        <v>10799935.3455</v>
      </c>
      <c r="G167" s="4">
        <v>0</v>
      </c>
      <c r="H167" s="4">
        <v>25434201.193300001</v>
      </c>
      <c r="I167" s="5">
        <f t="shared" si="4"/>
        <v>124492709.5535</v>
      </c>
      <c r="J167" s="7"/>
      <c r="K167" s="148"/>
      <c r="L167" s="151"/>
      <c r="M167" s="8">
        <v>9</v>
      </c>
      <c r="N167" s="4" t="s">
        <v>591</v>
      </c>
      <c r="O167" s="4">
        <v>88247306.920399994</v>
      </c>
      <c r="P167" s="4">
        <v>10798556.747500001</v>
      </c>
      <c r="Q167" s="4">
        <v>0</v>
      </c>
      <c r="R167" s="4">
        <v>25671170.9267</v>
      </c>
      <c r="S167" s="5">
        <f t="shared" si="5"/>
        <v>124717034.59459999</v>
      </c>
    </row>
    <row r="168" spans="1:19" ht="24.95" customHeight="1" x14ac:dyDescent="0.2">
      <c r="A168" s="156"/>
      <c r="B168" s="151"/>
      <c r="C168" s="1">
        <v>13</v>
      </c>
      <c r="D168" s="4" t="s">
        <v>215</v>
      </c>
      <c r="E168" s="4">
        <v>101829836.1841</v>
      </c>
      <c r="F168" s="4">
        <v>12460609.8814</v>
      </c>
      <c r="G168" s="4">
        <v>0</v>
      </c>
      <c r="H168" s="4">
        <v>30887432.387800001</v>
      </c>
      <c r="I168" s="5">
        <f t="shared" si="4"/>
        <v>145177878.4533</v>
      </c>
      <c r="J168" s="7"/>
      <c r="K168" s="148"/>
      <c r="L168" s="151"/>
      <c r="M168" s="8">
        <v>10</v>
      </c>
      <c r="N168" s="4" t="s">
        <v>592</v>
      </c>
      <c r="O168" s="4">
        <v>97185074.227300003</v>
      </c>
      <c r="P168" s="4">
        <v>11892244.3718</v>
      </c>
      <c r="Q168" s="4">
        <v>0</v>
      </c>
      <c r="R168" s="4">
        <v>27457195.640099999</v>
      </c>
      <c r="S168" s="5">
        <f t="shared" si="5"/>
        <v>136534514.2392</v>
      </c>
    </row>
    <row r="169" spans="1:19" ht="24.95" customHeight="1" x14ac:dyDescent="0.2">
      <c r="A169" s="156"/>
      <c r="B169" s="151"/>
      <c r="C169" s="1">
        <v>14</v>
      </c>
      <c r="D169" s="4" t="s">
        <v>216</v>
      </c>
      <c r="E169" s="4">
        <v>90012269.541999996</v>
      </c>
      <c r="F169" s="4">
        <v>11014529.8994</v>
      </c>
      <c r="G169" s="4">
        <v>0</v>
      </c>
      <c r="H169" s="4">
        <v>23616317.466200002</v>
      </c>
      <c r="I169" s="5">
        <f t="shared" si="4"/>
        <v>124643116.90759999</v>
      </c>
      <c r="J169" s="7"/>
      <c r="K169" s="148"/>
      <c r="L169" s="151"/>
      <c r="M169" s="8">
        <v>11</v>
      </c>
      <c r="N169" s="4" t="s">
        <v>593</v>
      </c>
      <c r="O169" s="4">
        <v>94929866.015100002</v>
      </c>
      <c r="P169" s="4">
        <v>11616281.345799999</v>
      </c>
      <c r="Q169" s="4">
        <v>0</v>
      </c>
      <c r="R169" s="4">
        <v>24948253.304699998</v>
      </c>
      <c r="S169" s="5">
        <f t="shared" si="5"/>
        <v>131494400.6656</v>
      </c>
    </row>
    <row r="170" spans="1:19" ht="24.95" customHeight="1" x14ac:dyDescent="0.2">
      <c r="A170" s="156"/>
      <c r="B170" s="151"/>
      <c r="C170" s="1">
        <v>15</v>
      </c>
      <c r="D170" s="4" t="s">
        <v>217</v>
      </c>
      <c r="E170" s="4">
        <v>82836450.9278</v>
      </c>
      <c r="F170" s="4">
        <v>10136446.6217</v>
      </c>
      <c r="G170" s="4">
        <v>0</v>
      </c>
      <c r="H170" s="4">
        <v>21863291.7313</v>
      </c>
      <c r="I170" s="5">
        <f t="shared" si="4"/>
        <v>114836189.2808</v>
      </c>
      <c r="J170" s="7"/>
      <c r="K170" s="148"/>
      <c r="L170" s="151"/>
      <c r="M170" s="8">
        <v>12</v>
      </c>
      <c r="N170" s="4" t="s">
        <v>594</v>
      </c>
      <c r="O170" s="4">
        <v>110462369.18000001</v>
      </c>
      <c r="P170" s="4">
        <v>13516946.903899999</v>
      </c>
      <c r="Q170" s="4">
        <v>0</v>
      </c>
      <c r="R170" s="4">
        <v>30935467.969700001</v>
      </c>
      <c r="S170" s="5">
        <f t="shared" si="5"/>
        <v>154914784.05360001</v>
      </c>
    </row>
    <row r="171" spans="1:19" ht="24.95" customHeight="1" x14ac:dyDescent="0.2">
      <c r="A171" s="156"/>
      <c r="B171" s="151"/>
      <c r="C171" s="1">
        <v>16</v>
      </c>
      <c r="D171" s="4" t="s">
        <v>218</v>
      </c>
      <c r="E171" s="4">
        <v>121378586.37630001</v>
      </c>
      <c r="F171" s="4">
        <v>14852731.473099999</v>
      </c>
      <c r="G171" s="4">
        <v>0</v>
      </c>
      <c r="H171" s="4">
        <v>27609133.868000001</v>
      </c>
      <c r="I171" s="5">
        <f t="shared" si="4"/>
        <v>163840451.71740001</v>
      </c>
      <c r="J171" s="7"/>
      <c r="K171" s="148"/>
      <c r="L171" s="151"/>
      <c r="M171" s="8">
        <v>13</v>
      </c>
      <c r="N171" s="4" t="s">
        <v>595</v>
      </c>
      <c r="O171" s="4">
        <v>113154454.6057</v>
      </c>
      <c r="P171" s="4">
        <v>13846369.276699999</v>
      </c>
      <c r="Q171" s="4">
        <v>0</v>
      </c>
      <c r="R171" s="4">
        <v>29239680.463</v>
      </c>
      <c r="S171" s="5">
        <f t="shared" si="5"/>
        <v>156240504.34540001</v>
      </c>
    </row>
    <row r="172" spans="1:19" ht="24.95" customHeight="1" x14ac:dyDescent="0.2">
      <c r="A172" s="156"/>
      <c r="B172" s="151"/>
      <c r="C172" s="1">
        <v>17</v>
      </c>
      <c r="D172" s="4" t="s">
        <v>219</v>
      </c>
      <c r="E172" s="4">
        <v>125092971.91689999</v>
      </c>
      <c r="F172" s="4">
        <v>15307249.6272</v>
      </c>
      <c r="G172" s="4">
        <v>0</v>
      </c>
      <c r="H172" s="4">
        <v>30447046.02</v>
      </c>
      <c r="I172" s="5">
        <f t="shared" si="4"/>
        <v>170847267.5641</v>
      </c>
      <c r="J172" s="7"/>
      <c r="K172" s="148"/>
      <c r="L172" s="151"/>
      <c r="M172" s="8">
        <v>14</v>
      </c>
      <c r="N172" s="4" t="s">
        <v>596</v>
      </c>
      <c r="O172" s="4">
        <v>125292012.338</v>
      </c>
      <c r="P172" s="4">
        <v>15331605.6031</v>
      </c>
      <c r="Q172" s="4">
        <v>0</v>
      </c>
      <c r="R172" s="4">
        <v>30306267.446699999</v>
      </c>
      <c r="S172" s="5">
        <f t="shared" si="5"/>
        <v>170929885.38780001</v>
      </c>
    </row>
    <row r="173" spans="1:19" ht="24.95" customHeight="1" x14ac:dyDescent="0.2">
      <c r="A173" s="156"/>
      <c r="B173" s="151"/>
      <c r="C173" s="1">
        <v>18</v>
      </c>
      <c r="D173" s="4" t="s">
        <v>220</v>
      </c>
      <c r="E173" s="4">
        <v>69651828.004199997</v>
      </c>
      <c r="F173" s="4">
        <v>8523084.0863000005</v>
      </c>
      <c r="G173" s="4">
        <v>0</v>
      </c>
      <c r="H173" s="4">
        <v>21605479.7119</v>
      </c>
      <c r="I173" s="5">
        <f t="shared" si="4"/>
        <v>99780391.802399993</v>
      </c>
      <c r="J173" s="7"/>
      <c r="K173" s="148"/>
      <c r="L173" s="151"/>
      <c r="M173" s="8">
        <v>15</v>
      </c>
      <c r="N173" s="4" t="s">
        <v>597</v>
      </c>
      <c r="O173" s="4">
        <v>147836784.50040001</v>
      </c>
      <c r="P173" s="4">
        <v>18090341.365699999</v>
      </c>
      <c r="Q173" s="4">
        <v>0</v>
      </c>
      <c r="R173" s="4">
        <v>31241758.488400001</v>
      </c>
      <c r="S173" s="5">
        <f t="shared" si="5"/>
        <v>197168884.35450003</v>
      </c>
    </row>
    <row r="174" spans="1:19" ht="24.95" customHeight="1" x14ac:dyDescent="0.2">
      <c r="A174" s="156"/>
      <c r="B174" s="151"/>
      <c r="C174" s="1">
        <v>19</v>
      </c>
      <c r="D174" s="4" t="s">
        <v>221</v>
      </c>
      <c r="E174" s="4">
        <v>93834560.260199994</v>
      </c>
      <c r="F174" s="4">
        <v>11482252.0846</v>
      </c>
      <c r="G174" s="4">
        <v>0</v>
      </c>
      <c r="H174" s="4">
        <v>24426472.387699999</v>
      </c>
      <c r="I174" s="5">
        <f t="shared" si="4"/>
        <v>129743284.73249999</v>
      </c>
      <c r="J174" s="7"/>
      <c r="K174" s="148"/>
      <c r="L174" s="151"/>
      <c r="M174" s="8">
        <v>16</v>
      </c>
      <c r="N174" s="4" t="s">
        <v>598</v>
      </c>
      <c r="O174" s="4">
        <v>93629796.803599998</v>
      </c>
      <c r="P174" s="4">
        <v>11457195.7981</v>
      </c>
      <c r="Q174" s="4">
        <v>0</v>
      </c>
      <c r="R174" s="4">
        <v>30426203.734000001</v>
      </c>
      <c r="S174" s="5">
        <f t="shared" si="5"/>
        <v>135513196.33570001</v>
      </c>
    </row>
    <row r="175" spans="1:19" ht="24.95" customHeight="1" x14ac:dyDescent="0.2">
      <c r="A175" s="156"/>
      <c r="B175" s="151"/>
      <c r="C175" s="1">
        <v>20</v>
      </c>
      <c r="D175" s="4" t="s">
        <v>222</v>
      </c>
      <c r="E175" s="4">
        <v>111043033.5932</v>
      </c>
      <c r="F175" s="4">
        <v>13588001.056500001</v>
      </c>
      <c r="G175" s="4">
        <v>0</v>
      </c>
      <c r="H175" s="4">
        <v>26629184.202500001</v>
      </c>
      <c r="I175" s="5">
        <f t="shared" si="4"/>
        <v>151260218.8522</v>
      </c>
      <c r="J175" s="7"/>
      <c r="K175" s="148"/>
      <c r="L175" s="151"/>
      <c r="M175" s="8">
        <v>17</v>
      </c>
      <c r="N175" s="4" t="s">
        <v>599</v>
      </c>
      <c r="O175" s="4">
        <v>127083806.24519999</v>
      </c>
      <c r="P175" s="4">
        <v>15550862.0186</v>
      </c>
      <c r="Q175" s="4">
        <v>0</v>
      </c>
      <c r="R175" s="4">
        <v>33036602.928800002</v>
      </c>
      <c r="S175" s="5">
        <f t="shared" si="5"/>
        <v>175671271.19260001</v>
      </c>
    </row>
    <row r="176" spans="1:19" ht="24.95" customHeight="1" x14ac:dyDescent="0.2">
      <c r="A176" s="156"/>
      <c r="B176" s="151"/>
      <c r="C176" s="1">
        <v>21</v>
      </c>
      <c r="D176" s="4" t="s">
        <v>223</v>
      </c>
      <c r="E176" s="4">
        <v>161705191.37400001</v>
      </c>
      <c r="F176" s="4">
        <v>19787376.4804</v>
      </c>
      <c r="G176" s="4">
        <v>0</v>
      </c>
      <c r="H176" s="4">
        <v>49504136.1052</v>
      </c>
      <c r="I176" s="5">
        <f t="shared" si="4"/>
        <v>230996703.9596</v>
      </c>
      <c r="J176" s="7"/>
      <c r="K176" s="148"/>
      <c r="L176" s="151"/>
      <c r="M176" s="8">
        <v>18</v>
      </c>
      <c r="N176" s="4" t="s">
        <v>600</v>
      </c>
      <c r="O176" s="4">
        <v>85842380.626399994</v>
      </c>
      <c r="P176" s="4">
        <v>10504273.171399999</v>
      </c>
      <c r="Q176" s="4">
        <v>0</v>
      </c>
      <c r="R176" s="4">
        <v>24559705.3323</v>
      </c>
      <c r="S176" s="5">
        <f t="shared" si="5"/>
        <v>120906359.13009998</v>
      </c>
    </row>
    <row r="177" spans="1:19" ht="24.95" customHeight="1" x14ac:dyDescent="0.2">
      <c r="A177" s="156"/>
      <c r="B177" s="151"/>
      <c r="C177" s="1">
        <v>22</v>
      </c>
      <c r="D177" s="4" t="s">
        <v>224</v>
      </c>
      <c r="E177" s="4">
        <v>100978277.6875</v>
      </c>
      <c r="F177" s="4">
        <v>12356407.237</v>
      </c>
      <c r="G177" s="4">
        <v>0</v>
      </c>
      <c r="H177" s="4">
        <v>25977544.3741</v>
      </c>
      <c r="I177" s="5">
        <f t="shared" si="4"/>
        <v>139312229.29860002</v>
      </c>
      <c r="J177" s="7"/>
      <c r="K177" s="148"/>
      <c r="L177" s="151"/>
      <c r="M177" s="8">
        <v>19</v>
      </c>
      <c r="N177" s="4" t="s">
        <v>601</v>
      </c>
      <c r="O177" s="4">
        <v>98794693.112800002</v>
      </c>
      <c r="P177" s="4">
        <v>12089208.579399999</v>
      </c>
      <c r="Q177" s="4">
        <v>0</v>
      </c>
      <c r="R177" s="4">
        <v>27825704.232799999</v>
      </c>
      <c r="S177" s="5">
        <f t="shared" si="5"/>
        <v>138709605.92500001</v>
      </c>
    </row>
    <row r="178" spans="1:19" ht="24.95" customHeight="1" x14ac:dyDescent="0.2">
      <c r="A178" s="156"/>
      <c r="B178" s="151"/>
      <c r="C178" s="1">
        <v>23</v>
      </c>
      <c r="D178" s="4" t="s">
        <v>225</v>
      </c>
      <c r="E178" s="4">
        <v>94032918.831900001</v>
      </c>
      <c r="F178" s="4">
        <v>11506524.624700001</v>
      </c>
      <c r="G178" s="4">
        <v>0</v>
      </c>
      <c r="H178" s="4">
        <v>25214607.990899999</v>
      </c>
      <c r="I178" s="5">
        <f t="shared" si="4"/>
        <v>130754051.44749999</v>
      </c>
      <c r="J178" s="7"/>
      <c r="K178" s="148"/>
      <c r="L178" s="151"/>
      <c r="M178" s="8">
        <v>20</v>
      </c>
      <c r="N178" s="4" t="s">
        <v>602</v>
      </c>
      <c r="O178" s="4">
        <v>113948614.1485</v>
      </c>
      <c r="P178" s="4">
        <v>13943548.1843</v>
      </c>
      <c r="Q178" s="4">
        <v>0</v>
      </c>
      <c r="R178" s="4">
        <v>29256239.950399999</v>
      </c>
      <c r="S178" s="5">
        <f t="shared" si="5"/>
        <v>157148402.2832</v>
      </c>
    </row>
    <row r="179" spans="1:19" ht="24.95" customHeight="1" x14ac:dyDescent="0.2">
      <c r="A179" s="156"/>
      <c r="B179" s="151"/>
      <c r="C179" s="1">
        <v>24</v>
      </c>
      <c r="D179" s="4" t="s">
        <v>226</v>
      </c>
      <c r="E179" s="4">
        <v>91785044.377200007</v>
      </c>
      <c r="F179" s="4">
        <v>11231459.008400001</v>
      </c>
      <c r="G179" s="4">
        <v>0</v>
      </c>
      <c r="H179" s="4">
        <v>24806440.625700001</v>
      </c>
      <c r="I179" s="5">
        <f t="shared" si="4"/>
        <v>127822944.0113</v>
      </c>
      <c r="J179" s="7"/>
      <c r="K179" s="148"/>
      <c r="L179" s="151"/>
      <c r="M179" s="8">
        <v>21</v>
      </c>
      <c r="N179" s="4" t="s">
        <v>603</v>
      </c>
      <c r="O179" s="4">
        <v>107194937.01459999</v>
      </c>
      <c r="P179" s="4">
        <v>13117121.086100001</v>
      </c>
      <c r="Q179" s="4">
        <v>0</v>
      </c>
      <c r="R179" s="4">
        <v>28903690.863600001</v>
      </c>
      <c r="S179" s="5">
        <f t="shared" si="5"/>
        <v>149215748.96429998</v>
      </c>
    </row>
    <row r="180" spans="1:19" ht="24.95" customHeight="1" x14ac:dyDescent="0.2">
      <c r="A180" s="156"/>
      <c r="B180" s="151"/>
      <c r="C180" s="1">
        <v>25</v>
      </c>
      <c r="D180" s="4" t="s">
        <v>227</v>
      </c>
      <c r="E180" s="4">
        <v>104971691.3637</v>
      </c>
      <c r="F180" s="4">
        <v>12845069.2223</v>
      </c>
      <c r="G180" s="4">
        <v>0</v>
      </c>
      <c r="H180" s="4">
        <v>32439404.346299998</v>
      </c>
      <c r="I180" s="5">
        <f t="shared" si="4"/>
        <v>150256164.9323</v>
      </c>
      <c r="J180" s="7"/>
      <c r="K180" s="148"/>
      <c r="L180" s="151"/>
      <c r="M180" s="8">
        <v>22</v>
      </c>
      <c r="N180" s="4" t="s">
        <v>604</v>
      </c>
      <c r="O180" s="4">
        <v>126720839.7685</v>
      </c>
      <c r="P180" s="4">
        <v>15506446.9057</v>
      </c>
      <c r="Q180" s="4">
        <v>0</v>
      </c>
      <c r="R180" s="4">
        <v>32464640.633900002</v>
      </c>
      <c r="S180" s="5">
        <f t="shared" si="5"/>
        <v>174691927.30809999</v>
      </c>
    </row>
    <row r="181" spans="1:19" ht="24.95" customHeight="1" x14ac:dyDescent="0.2">
      <c r="A181" s="156"/>
      <c r="B181" s="151"/>
      <c r="C181" s="1">
        <v>26</v>
      </c>
      <c r="D181" s="4" t="s">
        <v>228</v>
      </c>
      <c r="E181" s="4">
        <v>91246541.297099993</v>
      </c>
      <c r="F181" s="4">
        <v>11165564.0109</v>
      </c>
      <c r="G181" s="4">
        <v>0</v>
      </c>
      <c r="H181" s="4">
        <v>24203339.294799998</v>
      </c>
      <c r="I181" s="5">
        <f t="shared" si="4"/>
        <v>126615444.6028</v>
      </c>
      <c r="J181" s="7"/>
      <c r="K181" s="148"/>
      <c r="L181" s="151"/>
      <c r="M181" s="8">
        <v>23</v>
      </c>
      <c r="N181" s="4" t="s">
        <v>605</v>
      </c>
      <c r="O181" s="4">
        <v>92674132.1646</v>
      </c>
      <c r="P181" s="4">
        <v>11340253.999</v>
      </c>
      <c r="Q181" s="4">
        <v>0</v>
      </c>
      <c r="R181" s="4">
        <v>31335115.598499998</v>
      </c>
      <c r="S181" s="5">
        <f t="shared" si="5"/>
        <v>135349501.76209998</v>
      </c>
    </row>
    <row r="182" spans="1:19" ht="24.95" customHeight="1" x14ac:dyDescent="0.2">
      <c r="A182" s="156"/>
      <c r="B182" s="152"/>
      <c r="C182" s="1">
        <v>27</v>
      </c>
      <c r="D182" s="4" t="s">
        <v>229</v>
      </c>
      <c r="E182" s="4">
        <v>88496900.630199999</v>
      </c>
      <c r="F182" s="4">
        <v>10829098.776900001</v>
      </c>
      <c r="G182" s="4">
        <v>0</v>
      </c>
      <c r="H182" s="4">
        <v>24354414.618299998</v>
      </c>
      <c r="I182" s="5">
        <f t="shared" si="4"/>
        <v>123680414.02539998</v>
      </c>
      <c r="J182" s="7"/>
      <c r="K182" s="148"/>
      <c r="L182" s="151"/>
      <c r="M182" s="8">
        <v>24</v>
      </c>
      <c r="N182" s="4" t="s">
        <v>606</v>
      </c>
      <c r="O182" s="4">
        <v>75422033.6602</v>
      </c>
      <c r="P182" s="4">
        <v>9229166.7464000005</v>
      </c>
      <c r="Q182" s="4">
        <v>0</v>
      </c>
      <c r="R182" s="4">
        <v>23353322.675999999</v>
      </c>
      <c r="S182" s="5">
        <f t="shared" si="5"/>
        <v>108004523.0826</v>
      </c>
    </row>
    <row r="183" spans="1:19" ht="24.95" customHeight="1" x14ac:dyDescent="0.2">
      <c r="A183" s="1"/>
      <c r="B183" s="153" t="s">
        <v>821</v>
      </c>
      <c r="C183" s="154"/>
      <c r="D183" s="155"/>
      <c r="E183" s="10">
        <v>2734024543.2656999</v>
      </c>
      <c r="F183" s="10">
        <v>334554336.10180002</v>
      </c>
      <c r="G183" s="10">
        <v>0</v>
      </c>
      <c r="H183" s="10">
        <v>740884655.6516</v>
      </c>
      <c r="I183" s="6">
        <f t="shared" si="4"/>
        <v>3809463535.0190997</v>
      </c>
      <c r="J183" s="7"/>
      <c r="K183" s="149"/>
      <c r="L183" s="152"/>
      <c r="M183" s="8">
        <v>25</v>
      </c>
      <c r="N183" s="4" t="s">
        <v>607</v>
      </c>
      <c r="O183" s="4">
        <v>84072239.206900001</v>
      </c>
      <c r="P183" s="4">
        <v>10287666.305600001</v>
      </c>
      <c r="Q183" s="4">
        <v>0</v>
      </c>
      <c r="R183" s="4">
        <v>23247665.946600001</v>
      </c>
      <c r="S183" s="5">
        <f t="shared" si="5"/>
        <v>117607571.45910001</v>
      </c>
    </row>
    <row r="184" spans="1:19" ht="24.95" customHeight="1" x14ac:dyDescent="0.2">
      <c r="A184" s="156">
        <v>9</v>
      </c>
      <c r="B184" s="150" t="s">
        <v>34</v>
      </c>
      <c r="C184" s="1">
        <v>1</v>
      </c>
      <c r="D184" s="4" t="s">
        <v>230</v>
      </c>
      <c r="E184" s="4">
        <v>93818468.415299997</v>
      </c>
      <c r="F184" s="4">
        <v>11480282.974099999</v>
      </c>
      <c r="G184" s="4">
        <v>-2017457.56</v>
      </c>
      <c r="H184" s="4">
        <v>27868026.9265</v>
      </c>
      <c r="I184" s="5">
        <f t="shared" si="4"/>
        <v>131149320.7559</v>
      </c>
      <c r="J184" s="7"/>
      <c r="K184" s="14"/>
      <c r="L184" s="153" t="s">
        <v>839</v>
      </c>
      <c r="M184" s="154"/>
      <c r="N184" s="155"/>
      <c r="O184" s="10">
        <v>2568380611.8709998</v>
      </c>
      <c r="P184" s="10">
        <v>314284987.88640004</v>
      </c>
      <c r="Q184" s="10">
        <v>0</v>
      </c>
      <c r="R184" s="10">
        <v>695528549.35160005</v>
      </c>
      <c r="S184" s="6">
        <f t="shared" si="5"/>
        <v>3578194149.1090002</v>
      </c>
    </row>
    <row r="185" spans="1:19" ht="24.95" customHeight="1" x14ac:dyDescent="0.2">
      <c r="A185" s="156"/>
      <c r="B185" s="151"/>
      <c r="C185" s="1">
        <v>2</v>
      </c>
      <c r="D185" s="4" t="s">
        <v>231</v>
      </c>
      <c r="E185" s="4">
        <v>117928676.64470001</v>
      </c>
      <c r="F185" s="4">
        <v>14430576.426000001</v>
      </c>
      <c r="G185" s="4">
        <v>-2544453.37</v>
      </c>
      <c r="H185" s="4">
        <v>28247395.1831</v>
      </c>
      <c r="I185" s="5">
        <f t="shared" si="4"/>
        <v>158062194.8838</v>
      </c>
      <c r="J185" s="7"/>
      <c r="K185" s="147">
        <v>27</v>
      </c>
      <c r="L185" s="150" t="s">
        <v>52</v>
      </c>
      <c r="M185" s="8">
        <v>1</v>
      </c>
      <c r="N185" s="4" t="s">
        <v>608</v>
      </c>
      <c r="O185" s="4">
        <v>94389142.995199993</v>
      </c>
      <c r="P185" s="4">
        <v>11550114.700999999</v>
      </c>
      <c r="Q185" s="4">
        <v>-5788847.5199999996</v>
      </c>
      <c r="R185" s="4">
        <v>31716619.6514</v>
      </c>
      <c r="S185" s="5">
        <f t="shared" si="5"/>
        <v>131867029.8276</v>
      </c>
    </row>
    <row r="186" spans="1:19" ht="24.95" customHeight="1" x14ac:dyDescent="0.2">
      <c r="A186" s="156"/>
      <c r="B186" s="151"/>
      <c r="C186" s="1">
        <v>3</v>
      </c>
      <c r="D186" s="4" t="s">
        <v>232</v>
      </c>
      <c r="E186" s="4">
        <v>112892469.9531</v>
      </c>
      <c r="F186" s="4">
        <v>13814311.005000001</v>
      </c>
      <c r="G186" s="4">
        <v>-2434582.2599999998</v>
      </c>
      <c r="H186" s="4">
        <v>35463371.811499998</v>
      </c>
      <c r="I186" s="5">
        <f t="shared" si="4"/>
        <v>159735570.50959998</v>
      </c>
      <c r="J186" s="7"/>
      <c r="K186" s="148"/>
      <c r="L186" s="151"/>
      <c r="M186" s="8">
        <v>2</v>
      </c>
      <c r="N186" s="4" t="s">
        <v>609</v>
      </c>
      <c r="O186" s="4">
        <v>97442347.571099997</v>
      </c>
      <c r="P186" s="4">
        <v>11923726.1348</v>
      </c>
      <c r="Q186" s="4">
        <v>-5788847.5199999996</v>
      </c>
      <c r="R186" s="4">
        <v>34653468.740800001</v>
      </c>
      <c r="S186" s="5">
        <f t="shared" si="5"/>
        <v>138230694.9267</v>
      </c>
    </row>
    <row r="187" spans="1:19" ht="24.95" customHeight="1" x14ac:dyDescent="0.2">
      <c r="A187" s="156"/>
      <c r="B187" s="151"/>
      <c r="C187" s="1">
        <v>4</v>
      </c>
      <c r="D187" s="4" t="s">
        <v>233</v>
      </c>
      <c r="E187" s="4">
        <v>72840198.447999999</v>
      </c>
      <c r="F187" s="4">
        <v>8913235.3596999999</v>
      </c>
      <c r="G187" s="4">
        <v>-1558697.37</v>
      </c>
      <c r="H187" s="4">
        <v>21123215.713</v>
      </c>
      <c r="I187" s="5">
        <f t="shared" si="4"/>
        <v>101317952.15069999</v>
      </c>
      <c r="J187" s="7"/>
      <c r="K187" s="148"/>
      <c r="L187" s="151"/>
      <c r="M187" s="8">
        <v>3</v>
      </c>
      <c r="N187" s="4" t="s">
        <v>610</v>
      </c>
      <c r="O187" s="4">
        <v>149772113.99869999</v>
      </c>
      <c r="P187" s="4">
        <v>18327161.798500001</v>
      </c>
      <c r="Q187" s="4">
        <v>-5788847.5199999996</v>
      </c>
      <c r="R187" s="4">
        <v>51230175.606600001</v>
      </c>
      <c r="S187" s="5">
        <f t="shared" si="5"/>
        <v>213540603.88379997</v>
      </c>
    </row>
    <row r="188" spans="1:19" ht="24.95" customHeight="1" x14ac:dyDescent="0.2">
      <c r="A188" s="156"/>
      <c r="B188" s="151"/>
      <c r="C188" s="1">
        <v>5</v>
      </c>
      <c r="D188" s="4" t="s">
        <v>234</v>
      </c>
      <c r="E188" s="4">
        <v>87012831.885299996</v>
      </c>
      <c r="F188" s="4">
        <v>10647497.761299999</v>
      </c>
      <c r="G188" s="4">
        <v>-1868649.67</v>
      </c>
      <c r="H188" s="4">
        <v>25529299.322099999</v>
      </c>
      <c r="I188" s="5">
        <f t="shared" si="4"/>
        <v>121320979.29869999</v>
      </c>
      <c r="J188" s="7"/>
      <c r="K188" s="148"/>
      <c r="L188" s="151"/>
      <c r="M188" s="8">
        <v>4</v>
      </c>
      <c r="N188" s="4" t="s">
        <v>611</v>
      </c>
      <c r="O188" s="4">
        <v>98476422.259399995</v>
      </c>
      <c r="P188" s="4">
        <v>12050262.735099999</v>
      </c>
      <c r="Q188" s="4">
        <v>-5788847.5199999996</v>
      </c>
      <c r="R188" s="4">
        <v>30546475.873300001</v>
      </c>
      <c r="S188" s="5">
        <f t="shared" si="5"/>
        <v>135284313.34780002</v>
      </c>
    </row>
    <row r="189" spans="1:19" ht="24.95" customHeight="1" x14ac:dyDescent="0.2">
      <c r="A189" s="156"/>
      <c r="B189" s="151"/>
      <c r="C189" s="1">
        <v>6</v>
      </c>
      <c r="D189" s="4" t="s">
        <v>235</v>
      </c>
      <c r="E189" s="4">
        <v>100101809.00660001</v>
      </c>
      <c r="F189" s="4">
        <v>12249156.408399999</v>
      </c>
      <c r="G189" s="4">
        <v>-2154700.0699999998</v>
      </c>
      <c r="H189" s="4">
        <v>29330841.644900002</v>
      </c>
      <c r="I189" s="5">
        <f t="shared" si="4"/>
        <v>139527106.98990002</v>
      </c>
      <c r="J189" s="7"/>
      <c r="K189" s="148"/>
      <c r="L189" s="151"/>
      <c r="M189" s="8">
        <v>5</v>
      </c>
      <c r="N189" s="4" t="s">
        <v>612</v>
      </c>
      <c r="O189" s="4">
        <v>88252468.553299993</v>
      </c>
      <c r="P189" s="4">
        <v>10799188.361</v>
      </c>
      <c r="Q189" s="4">
        <v>-5788847.5199999996</v>
      </c>
      <c r="R189" s="4">
        <v>29767939.973000001</v>
      </c>
      <c r="S189" s="5">
        <f t="shared" si="5"/>
        <v>123030749.3673</v>
      </c>
    </row>
    <row r="190" spans="1:19" ht="24.95" customHeight="1" x14ac:dyDescent="0.2">
      <c r="A190" s="156"/>
      <c r="B190" s="151"/>
      <c r="C190" s="1">
        <v>7</v>
      </c>
      <c r="D190" s="4" t="s">
        <v>236</v>
      </c>
      <c r="E190" s="4">
        <v>114761445.6142</v>
      </c>
      <c r="F190" s="4">
        <v>14043011.9189</v>
      </c>
      <c r="G190" s="4">
        <v>-2475446.61</v>
      </c>
      <c r="H190" s="4">
        <v>30348290.149599999</v>
      </c>
      <c r="I190" s="5">
        <f t="shared" si="4"/>
        <v>156677301.07269999</v>
      </c>
      <c r="J190" s="7"/>
      <c r="K190" s="148"/>
      <c r="L190" s="151"/>
      <c r="M190" s="8">
        <v>6</v>
      </c>
      <c r="N190" s="4" t="s">
        <v>613</v>
      </c>
      <c r="O190" s="4">
        <v>67131428.061100006</v>
      </c>
      <c r="P190" s="4">
        <v>8214670.3481000001</v>
      </c>
      <c r="Q190" s="4">
        <v>-5788847.5199999996</v>
      </c>
      <c r="R190" s="4">
        <v>22946511.131299999</v>
      </c>
      <c r="S190" s="5">
        <f t="shared" si="5"/>
        <v>92503762.020500019</v>
      </c>
    </row>
    <row r="191" spans="1:19" ht="24.95" customHeight="1" x14ac:dyDescent="0.2">
      <c r="A191" s="156"/>
      <c r="B191" s="151"/>
      <c r="C191" s="1">
        <v>8</v>
      </c>
      <c r="D191" s="4" t="s">
        <v>237</v>
      </c>
      <c r="E191" s="4">
        <v>90908731.308799997</v>
      </c>
      <c r="F191" s="4">
        <v>11124227.2217</v>
      </c>
      <c r="G191" s="4">
        <v>-1953847.98</v>
      </c>
      <c r="H191" s="4">
        <v>29943362.6842</v>
      </c>
      <c r="I191" s="5">
        <f t="shared" si="4"/>
        <v>130022473.23469999</v>
      </c>
      <c r="J191" s="7"/>
      <c r="K191" s="148"/>
      <c r="L191" s="151"/>
      <c r="M191" s="8">
        <v>7</v>
      </c>
      <c r="N191" s="4" t="s">
        <v>795</v>
      </c>
      <c r="O191" s="4">
        <v>65397873.883000001</v>
      </c>
      <c r="P191" s="4">
        <v>8002540.5526000001</v>
      </c>
      <c r="Q191" s="4">
        <v>-5788847.5199999996</v>
      </c>
      <c r="R191" s="4">
        <v>23231802.300000001</v>
      </c>
      <c r="S191" s="5">
        <f t="shared" si="5"/>
        <v>90843369.215599999</v>
      </c>
    </row>
    <row r="192" spans="1:19" ht="24.95" customHeight="1" x14ac:dyDescent="0.2">
      <c r="A192" s="156"/>
      <c r="B192" s="151"/>
      <c r="C192" s="1">
        <v>9</v>
      </c>
      <c r="D192" s="4" t="s">
        <v>238</v>
      </c>
      <c r="E192" s="4">
        <v>96897502.141399994</v>
      </c>
      <c r="F192" s="4">
        <v>11857055.043199999</v>
      </c>
      <c r="G192" s="4">
        <v>-2084922.28</v>
      </c>
      <c r="H192" s="4">
        <v>30677619.9551</v>
      </c>
      <c r="I192" s="5">
        <f t="shared" si="4"/>
        <v>137347254.85969999</v>
      </c>
      <c r="J192" s="7"/>
      <c r="K192" s="148"/>
      <c r="L192" s="151"/>
      <c r="M192" s="8">
        <v>8</v>
      </c>
      <c r="N192" s="4" t="s">
        <v>614</v>
      </c>
      <c r="O192" s="4">
        <v>146848154.32010001</v>
      </c>
      <c r="P192" s="4">
        <v>17969365.672800001</v>
      </c>
      <c r="Q192" s="4">
        <v>-5788847.5199999996</v>
      </c>
      <c r="R192" s="4">
        <v>51126498.815899998</v>
      </c>
      <c r="S192" s="5">
        <f t="shared" si="5"/>
        <v>210155171.2888</v>
      </c>
    </row>
    <row r="193" spans="1:19" ht="24.95" customHeight="1" x14ac:dyDescent="0.2">
      <c r="A193" s="156"/>
      <c r="B193" s="151"/>
      <c r="C193" s="1">
        <v>10</v>
      </c>
      <c r="D193" s="4" t="s">
        <v>239</v>
      </c>
      <c r="E193" s="4">
        <v>75874520.404400006</v>
      </c>
      <c r="F193" s="4">
        <v>9284536.1843999997</v>
      </c>
      <c r="G193" s="4">
        <v>-1625005.68</v>
      </c>
      <c r="H193" s="4">
        <v>23991786.916000001</v>
      </c>
      <c r="I193" s="5">
        <f t="shared" si="4"/>
        <v>107525837.82480001</v>
      </c>
      <c r="J193" s="7"/>
      <c r="K193" s="148"/>
      <c r="L193" s="151"/>
      <c r="M193" s="8">
        <v>9</v>
      </c>
      <c r="N193" s="4" t="s">
        <v>615</v>
      </c>
      <c r="O193" s="4">
        <v>87392912.082399994</v>
      </c>
      <c r="P193" s="4">
        <v>10694007.0285</v>
      </c>
      <c r="Q193" s="4">
        <v>-5788847.5199999996</v>
      </c>
      <c r="R193" s="4">
        <v>26248808.908199999</v>
      </c>
      <c r="S193" s="5">
        <f t="shared" si="5"/>
        <v>118546880.4991</v>
      </c>
    </row>
    <row r="194" spans="1:19" ht="24.95" customHeight="1" x14ac:dyDescent="0.2">
      <c r="A194" s="156"/>
      <c r="B194" s="151"/>
      <c r="C194" s="1">
        <v>11</v>
      </c>
      <c r="D194" s="4" t="s">
        <v>240</v>
      </c>
      <c r="E194" s="4">
        <v>103529713.2251</v>
      </c>
      <c r="F194" s="4">
        <v>12668618.7072</v>
      </c>
      <c r="G194" s="4">
        <v>-2231802.6</v>
      </c>
      <c r="H194" s="4">
        <v>28922854.2742</v>
      </c>
      <c r="I194" s="5">
        <f t="shared" si="4"/>
        <v>142889383.6065</v>
      </c>
      <c r="J194" s="7"/>
      <c r="K194" s="148"/>
      <c r="L194" s="151"/>
      <c r="M194" s="8">
        <v>10</v>
      </c>
      <c r="N194" s="4" t="s">
        <v>616</v>
      </c>
      <c r="O194" s="4">
        <v>109188898.2727</v>
      </c>
      <c r="P194" s="4">
        <v>13361116.110400001</v>
      </c>
      <c r="Q194" s="4">
        <v>-5788847.5199999996</v>
      </c>
      <c r="R194" s="4">
        <v>36696885.486599997</v>
      </c>
      <c r="S194" s="5">
        <f t="shared" si="5"/>
        <v>153458052.3497</v>
      </c>
    </row>
    <row r="195" spans="1:19" ht="24.95" customHeight="1" x14ac:dyDescent="0.2">
      <c r="A195" s="156"/>
      <c r="B195" s="151"/>
      <c r="C195" s="1">
        <v>12</v>
      </c>
      <c r="D195" s="4" t="s">
        <v>241</v>
      </c>
      <c r="E195" s="4">
        <v>89344053.176599994</v>
      </c>
      <c r="F195" s="4">
        <v>10932762.2785</v>
      </c>
      <c r="G195" s="4">
        <v>-2540598.25</v>
      </c>
      <c r="H195" s="4">
        <v>25799410.9608</v>
      </c>
      <c r="I195" s="5">
        <f t="shared" si="4"/>
        <v>123535628.16589999</v>
      </c>
      <c r="J195" s="7"/>
      <c r="K195" s="148"/>
      <c r="L195" s="151"/>
      <c r="M195" s="8">
        <v>11</v>
      </c>
      <c r="N195" s="4" t="s">
        <v>617</v>
      </c>
      <c r="O195" s="4">
        <v>84239282.7993</v>
      </c>
      <c r="P195" s="4">
        <v>10308106.926100001</v>
      </c>
      <c r="Q195" s="4">
        <v>-5788847.5199999996</v>
      </c>
      <c r="R195" s="4">
        <v>28878887.493700001</v>
      </c>
      <c r="S195" s="5">
        <f t="shared" si="5"/>
        <v>117637429.6991</v>
      </c>
    </row>
    <row r="196" spans="1:19" ht="24.95" customHeight="1" x14ac:dyDescent="0.2">
      <c r="A196" s="156"/>
      <c r="B196" s="151"/>
      <c r="C196" s="1">
        <v>13</v>
      </c>
      <c r="D196" s="4" t="s">
        <v>242</v>
      </c>
      <c r="E196" s="4">
        <v>98470646.365799993</v>
      </c>
      <c r="F196" s="4">
        <v>12049555.956499999</v>
      </c>
      <c r="G196" s="4">
        <v>-2119233.0099999998</v>
      </c>
      <c r="H196" s="4">
        <v>29526495.588399999</v>
      </c>
      <c r="I196" s="5">
        <f t="shared" si="4"/>
        <v>137927464.90069997</v>
      </c>
      <c r="J196" s="7"/>
      <c r="K196" s="148"/>
      <c r="L196" s="151"/>
      <c r="M196" s="8">
        <v>12</v>
      </c>
      <c r="N196" s="4" t="s">
        <v>618</v>
      </c>
      <c r="O196" s="4">
        <v>76106507.1285</v>
      </c>
      <c r="P196" s="4">
        <v>9312923.6999999993</v>
      </c>
      <c r="Q196" s="4">
        <v>-5788847.5199999996</v>
      </c>
      <c r="R196" s="4">
        <v>26761133.0491</v>
      </c>
      <c r="S196" s="5">
        <f t="shared" si="5"/>
        <v>106391716.3576</v>
      </c>
    </row>
    <row r="197" spans="1:19" ht="24.95" customHeight="1" x14ac:dyDescent="0.2">
      <c r="A197" s="156"/>
      <c r="B197" s="151"/>
      <c r="C197" s="1">
        <v>14</v>
      </c>
      <c r="D197" s="4" t="s">
        <v>243</v>
      </c>
      <c r="E197" s="4">
        <v>93225747.085500002</v>
      </c>
      <c r="F197" s="4">
        <v>11407753.4529</v>
      </c>
      <c r="G197" s="4">
        <v>-2004350.13</v>
      </c>
      <c r="H197" s="4">
        <v>28786238.5031</v>
      </c>
      <c r="I197" s="5">
        <f t="shared" si="4"/>
        <v>131415388.91150001</v>
      </c>
      <c r="J197" s="7"/>
      <c r="K197" s="148"/>
      <c r="L197" s="151"/>
      <c r="M197" s="8">
        <v>13</v>
      </c>
      <c r="N197" s="4" t="s">
        <v>854</v>
      </c>
      <c r="O197" s="4">
        <v>68629650.108999997</v>
      </c>
      <c r="P197" s="4">
        <v>8398003.2607000005</v>
      </c>
      <c r="Q197" s="4">
        <v>-5788847.5199999996</v>
      </c>
      <c r="R197" s="4">
        <v>23695167.956500001</v>
      </c>
      <c r="S197" s="5">
        <f t="shared" si="5"/>
        <v>94933973.806199998</v>
      </c>
    </row>
    <row r="198" spans="1:19" ht="24.95" customHeight="1" x14ac:dyDescent="0.2">
      <c r="A198" s="156"/>
      <c r="B198" s="151"/>
      <c r="C198" s="1">
        <v>15</v>
      </c>
      <c r="D198" s="4" t="s">
        <v>244</v>
      </c>
      <c r="E198" s="4">
        <v>105745516.993</v>
      </c>
      <c r="F198" s="4">
        <v>12939759.930299999</v>
      </c>
      <c r="G198" s="4">
        <v>-2278449.64</v>
      </c>
      <c r="H198" s="4">
        <v>30726458.443300001</v>
      </c>
      <c r="I198" s="5">
        <f t="shared" si="4"/>
        <v>147133285.72659999</v>
      </c>
      <c r="J198" s="7"/>
      <c r="K198" s="148"/>
      <c r="L198" s="151"/>
      <c r="M198" s="8">
        <v>14</v>
      </c>
      <c r="N198" s="4" t="s">
        <v>619</v>
      </c>
      <c r="O198" s="4">
        <v>78898498.371900007</v>
      </c>
      <c r="P198" s="4">
        <v>9654571.2464000005</v>
      </c>
      <c r="Q198" s="4">
        <v>-5788847.5199999996</v>
      </c>
      <c r="R198" s="4">
        <v>24570120.872200001</v>
      </c>
      <c r="S198" s="5">
        <f t="shared" si="5"/>
        <v>107334342.97050001</v>
      </c>
    </row>
    <row r="199" spans="1:19" ht="24.95" customHeight="1" x14ac:dyDescent="0.2">
      <c r="A199" s="156"/>
      <c r="B199" s="151"/>
      <c r="C199" s="1">
        <v>16</v>
      </c>
      <c r="D199" s="4" t="s">
        <v>245</v>
      </c>
      <c r="E199" s="4">
        <v>99382645.406299993</v>
      </c>
      <c r="F199" s="4">
        <v>12161154.528000001</v>
      </c>
      <c r="G199" s="4">
        <v>-2139279.5699999998</v>
      </c>
      <c r="H199" s="4">
        <v>29493916.596799999</v>
      </c>
      <c r="I199" s="5">
        <f t="shared" si="4"/>
        <v>138898436.96109998</v>
      </c>
      <c r="J199" s="7"/>
      <c r="K199" s="148"/>
      <c r="L199" s="151"/>
      <c r="M199" s="8">
        <v>15</v>
      </c>
      <c r="N199" s="4" t="s">
        <v>620</v>
      </c>
      <c r="O199" s="4">
        <v>82639718.2852</v>
      </c>
      <c r="P199" s="4">
        <v>10112373.0417</v>
      </c>
      <c r="Q199" s="4">
        <v>-5788847.5199999996</v>
      </c>
      <c r="R199" s="4">
        <v>28662534.191</v>
      </c>
      <c r="S199" s="5">
        <f t="shared" si="5"/>
        <v>115625777.99790001</v>
      </c>
    </row>
    <row r="200" spans="1:19" ht="24.95" customHeight="1" x14ac:dyDescent="0.2">
      <c r="A200" s="156"/>
      <c r="B200" s="151"/>
      <c r="C200" s="1">
        <v>17</v>
      </c>
      <c r="D200" s="4" t="s">
        <v>246</v>
      </c>
      <c r="E200" s="4">
        <v>99774434.317100003</v>
      </c>
      <c r="F200" s="4">
        <v>12209096.5551</v>
      </c>
      <c r="G200" s="4">
        <v>-2147660.84</v>
      </c>
      <c r="H200" s="4">
        <v>30966811.003199998</v>
      </c>
      <c r="I200" s="5">
        <f t="shared" si="4"/>
        <v>140802681.0354</v>
      </c>
      <c r="J200" s="7"/>
      <c r="K200" s="148"/>
      <c r="L200" s="151"/>
      <c r="M200" s="8">
        <v>16</v>
      </c>
      <c r="N200" s="4" t="s">
        <v>621</v>
      </c>
      <c r="O200" s="4">
        <v>100200906.99519999</v>
      </c>
      <c r="P200" s="4">
        <v>12261282.7303</v>
      </c>
      <c r="Q200" s="4">
        <v>-5788847.5199999996</v>
      </c>
      <c r="R200" s="4">
        <v>33367888.5361</v>
      </c>
      <c r="S200" s="5">
        <f t="shared" si="5"/>
        <v>140041230.74159998</v>
      </c>
    </row>
    <row r="201" spans="1:19" ht="24.95" customHeight="1" x14ac:dyDescent="0.2">
      <c r="A201" s="156"/>
      <c r="B201" s="152"/>
      <c r="C201" s="1">
        <v>18</v>
      </c>
      <c r="D201" s="4" t="s">
        <v>247</v>
      </c>
      <c r="E201" s="4">
        <v>110030102.07250001</v>
      </c>
      <c r="F201" s="4">
        <v>13464051.6819</v>
      </c>
      <c r="G201" s="4">
        <v>-2372129.21</v>
      </c>
      <c r="H201" s="4">
        <v>31830364.2718</v>
      </c>
      <c r="I201" s="5">
        <f t="shared" ref="I201:I264" si="6">E201+F201+G201+H201</f>
        <v>152952388.81620002</v>
      </c>
      <c r="J201" s="7"/>
      <c r="K201" s="148"/>
      <c r="L201" s="151"/>
      <c r="M201" s="8">
        <v>17</v>
      </c>
      <c r="N201" s="4" t="s">
        <v>855</v>
      </c>
      <c r="O201" s="4">
        <v>84116660.325100005</v>
      </c>
      <c r="P201" s="4">
        <v>10293101.9838</v>
      </c>
      <c r="Q201" s="4">
        <v>-5788847.5199999996</v>
      </c>
      <c r="R201" s="4">
        <v>26203990.295600001</v>
      </c>
      <c r="S201" s="5">
        <f t="shared" ref="S201:S264" si="7">O201+P201+Q201+R201</f>
        <v>114824905.0845</v>
      </c>
    </row>
    <row r="202" spans="1:19" ht="24.95" customHeight="1" x14ac:dyDescent="0.2">
      <c r="A202" s="1"/>
      <c r="B202" s="153" t="s">
        <v>822</v>
      </c>
      <c r="C202" s="154"/>
      <c r="D202" s="155"/>
      <c r="E202" s="10">
        <v>1762539512.4637001</v>
      </c>
      <c r="F202" s="10">
        <v>215676643.39309999</v>
      </c>
      <c r="G202" s="10">
        <v>-38551266.100000001</v>
      </c>
      <c r="H202" s="10">
        <v>518575759.94760001</v>
      </c>
      <c r="I202" s="6">
        <f t="shared" si="6"/>
        <v>2458240649.7044001</v>
      </c>
      <c r="J202" s="7"/>
      <c r="K202" s="148"/>
      <c r="L202" s="151"/>
      <c r="M202" s="8">
        <v>18</v>
      </c>
      <c r="N202" s="4" t="s">
        <v>622</v>
      </c>
      <c r="O202" s="4">
        <v>78177685.347299993</v>
      </c>
      <c r="P202" s="4">
        <v>9566367.5308999997</v>
      </c>
      <c r="Q202" s="4">
        <v>-5788847.5199999996</v>
      </c>
      <c r="R202" s="4">
        <v>27264397.4705</v>
      </c>
      <c r="S202" s="5">
        <f t="shared" si="7"/>
        <v>109219602.82870001</v>
      </c>
    </row>
    <row r="203" spans="1:19" ht="24.95" customHeight="1" x14ac:dyDescent="0.2">
      <c r="A203" s="156">
        <v>10</v>
      </c>
      <c r="B203" s="150" t="s">
        <v>35</v>
      </c>
      <c r="C203" s="1">
        <v>1</v>
      </c>
      <c r="D203" s="4" t="s">
        <v>248</v>
      </c>
      <c r="E203" s="4">
        <v>77049809.850400001</v>
      </c>
      <c r="F203" s="4">
        <v>9428352.8085999992</v>
      </c>
      <c r="G203" s="4">
        <v>0</v>
      </c>
      <c r="H203" s="4">
        <v>26013456.793000001</v>
      </c>
      <c r="I203" s="5">
        <f t="shared" si="6"/>
        <v>112491619.45199999</v>
      </c>
      <c r="J203" s="7"/>
      <c r="K203" s="148"/>
      <c r="L203" s="151"/>
      <c r="M203" s="8">
        <v>19</v>
      </c>
      <c r="N203" s="4" t="s">
        <v>856</v>
      </c>
      <c r="O203" s="4">
        <v>74256464.544100001</v>
      </c>
      <c r="P203" s="4">
        <v>9086539.5697000008</v>
      </c>
      <c r="Q203" s="4">
        <v>-5788847.5199999996</v>
      </c>
      <c r="R203" s="4">
        <v>24013218.111200001</v>
      </c>
      <c r="S203" s="5">
        <f t="shared" si="7"/>
        <v>101567374.70500001</v>
      </c>
    </row>
    <row r="204" spans="1:19" ht="24.95" customHeight="1" x14ac:dyDescent="0.2">
      <c r="A204" s="156"/>
      <c r="B204" s="151"/>
      <c r="C204" s="1">
        <v>2</v>
      </c>
      <c r="D204" s="4" t="s">
        <v>249</v>
      </c>
      <c r="E204" s="4">
        <v>83981235.625499994</v>
      </c>
      <c r="F204" s="4">
        <v>10276530.471899999</v>
      </c>
      <c r="G204" s="4">
        <v>0</v>
      </c>
      <c r="H204" s="4">
        <v>28166970.1307</v>
      </c>
      <c r="I204" s="5">
        <f t="shared" si="6"/>
        <v>122424736.2281</v>
      </c>
      <c r="J204" s="7"/>
      <c r="K204" s="149"/>
      <c r="L204" s="152"/>
      <c r="M204" s="8">
        <v>20</v>
      </c>
      <c r="N204" s="4" t="s">
        <v>857</v>
      </c>
      <c r="O204" s="4">
        <v>100716306.27689999</v>
      </c>
      <c r="P204" s="4">
        <v>12324350.5857</v>
      </c>
      <c r="Q204" s="4">
        <v>-5788847.5199999996</v>
      </c>
      <c r="R204" s="4">
        <v>34841502.920199998</v>
      </c>
      <c r="S204" s="5">
        <f t="shared" si="7"/>
        <v>142093312.26280001</v>
      </c>
    </row>
    <row r="205" spans="1:19" ht="24.95" customHeight="1" x14ac:dyDescent="0.2">
      <c r="A205" s="156"/>
      <c r="B205" s="151"/>
      <c r="C205" s="1">
        <v>3</v>
      </c>
      <c r="D205" s="4" t="s">
        <v>250</v>
      </c>
      <c r="E205" s="4">
        <v>71790117.031000003</v>
      </c>
      <c r="F205" s="4">
        <v>8784740.0643000007</v>
      </c>
      <c r="G205" s="4">
        <v>0</v>
      </c>
      <c r="H205" s="4">
        <v>24929470.347899999</v>
      </c>
      <c r="I205" s="5">
        <f t="shared" si="6"/>
        <v>105504327.44320001</v>
      </c>
      <c r="J205" s="7"/>
      <c r="K205" s="14"/>
      <c r="L205" s="153" t="s">
        <v>840</v>
      </c>
      <c r="M205" s="154"/>
      <c r="N205" s="155"/>
      <c r="O205" s="10">
        <v>1832273442.1794999</v>
      </c>
      <c r="P205" s="10">
        <v>224209774.01810002</v>
      </c>
      <c r="Q205" s="10">
        <v>-115776950.39999995</v>
      </c>
      <c r="R205" s="10">
        <v>616424027.38320005</v>
      </c>
      <c r="S205" s="6">
        <f t="shared" si="7"/>
        <v>2557130293.1808</v>
      </c>
    </row>
    <row r="206" spans="1:19" ht="24.95" customHeight="1" x14ac:dyDescent="0.2">
      <c r="A206" s="156"/>
      <c r="B206" s="151"/>
      <c r="C206" s="1">
        <v>4</v>
      </c>
      <c r="D206" s="4" t="s">
        <v>251</v>
      </c>
      <c r="E206" s="4">
        <v>103175379.2344</v>
      </c>
      <c r="F206" s="4">
        <v>12625259.9256</v>
      </c>
      <c r="G206" s="4">
        <v>0</v>
      </c>
      <c r="H206" s="4">
        <v>32310561.865200002</v>
      </c>
      <c r="I206" s="5">
        <f t="shared" si="6"/>
        <v>148111201.02520001</v>
      </c>
      <c r="J206" s="7"/>
      <c r="K206" s="147">
        <v>28</v>
      </c>
      <c r="L206" s="150" t="s">
        <v>53</v>
      </c>
      <c r="M206" s="8">
        <v>1</v>
      </c>
      <c r="N206" s="4" t="s">
        <v>623</v>
      </c>
      <c r="O206" s="4">
        <v>97082422.312999994</v>
      </c>
      <c r="P206" s="4">
        <v>11879683.1667</v>
      </c>
      <c r="Q206" s="4">
        <v>-2620951.4900000002</v>
      </c>
      <c r="R206" s="4">
        <v>28822339.847100001</v>
      </c>
      <c r="S206" s="5">
        <f t="shared" si="7"/>
        <v>135163493.83680001</v>
      </c>
    </row>
    <row r="207" spans="1:19" ht="24.95" customHeight="1" x14ac:dyDescent="0.2">
      <c r="A207" s="156"/>
      <c r="B207" s="151"/>
      <c r="C207" s="1">
        <v>5</v>
      </c>
      <c r="D207" s="4" t="s">
        <v>252</v>
      </c>
      <c r="E207" s="4">
        <v>93873562.849800006</v>
      </c>
      <c r="F207" s="4">
        <v>11487024.7138</v>
      </c>
      <c r="G207" s="4">
        <v>0</v>
      </c>
      <c r="H207" s="4">
        <v>31778138.346500002</v>
      </c>
      <c r="I207" s="5">
        <f t="shared" si="6"/>
        <v>137138725.91010001</v>
      </c>
      <c r="J207" s="7"/>
      <c r="K207" s="148"/>
      <c r="L207" s="151"/>
      <c r="M207" s="8">
        <v>2</v>
      </c>
      <c r="N207" s="4" t="s">
        <v>624</v>
      </c>
      <c r="O207" s="4">
        <v>102697633.0572</v>
      </c>
      <c r="P207" s="4">
        <v>12566799.5671</v>
      </c>
      <c r="Q207" s="4">
        <v>-2620951.4900000002</v>
      </c>
      <c r="R207" s="4">
        <v>31125248.5603</v>
      </c>
      <c r="S207" s="5">
        <f t="shared" si="7"/>
        <v>143768729.69460002</v>
      </c>
    </row>
    <row r="208" spans="1:19" ht="24.95" customHeight="1" x14ac:dyDescent="0.2">
      <c r="A208" s="156"/>
      <c r="B208" s="151"/>
      <c r="C208" s="1">
        <v>6</v>
      </c>
      <c r="D208" s="4" t="s">
        <v>253</v>
      </c>
      <c r="E208" s="4">
        <v>96158513.520300001</v>
      </c>
      <c r="F208" s="4">
        <v>11766627.2348</v>
      </c>
      <c r="G208" s="4">
        <v>0</v>
      </c>
      <c r="H208" s="4">
        <v>31946133.146200001</v>
      </c>
      <c r="I208" s="5">
        <f t="shared" si="6"/>
        <v>139871273.90130001</v>
      </c>
      <c r="J208" s="7"/>
      <c r="K208" s="148"/>
      <c r="L208" s="151"/>
      <c r="M208" s="8">
        <v>3</v>
      </c>
      <c r="N208" s="4" t="s">
        <v>625</v>
      </c>
      <c r="O208" s="4">
        <v>104554643.6249</v>
      </c>
      <c r="P208" s="4">
        <v>12794036.3485</v>
      </c>
      <c r="Q208" s="4">
        <v>-2620951.4900000002</v>
      </c>
      <c r="R208" s="4">
        <v>32066859.412599999</v>
      </c>
      <c r="S208" s="5">
        <f t="shared" si="7"/>
        <v>146794587.896</v>
      </c>
    </row>
    <row r="209" spans="1:19" ht="24.95" customHeight="1" x14ac:dyDescent="0.2">
      <c r="A209" s="156"/>
      <c r="B209" s="151"/>
      <c r="C209" s="1">
        <v>7</v>
      </c>
      <c r="D209" s="4" t="s">
        <v>254</v>
      </c>
      <c r="E209" s="4">
        <v>101945767.8426</v>
      </c>
      <c r="F209" s="4">
        <v>12474796.0888</v>
      </c>
      <c r="G209" s="4">
        <v>0</v>
      </c>
      <c r="H209" s="4">
        <v>30750070.170499999</v>
      </c>
      <c r="I209" s="5">
        <f t="shared" si="6"/>
        <v>145170634.10190001</v>
      </c>
      <c r="J209" s="7"/>
      <c r="K209" s="148"/>
      <c r="L209" s="151"/>
      <c r="M209" s="8">
        <v>4</v>
      </c>
      <c r="N209" s="4" t="s">
        <v>858</v>
      </c>
      <c r="O209" s="4">
        <v>77549973.085999995</v>
      </c>
      <c r="P209" s="4">
        <v>9489556.2750000004</v>
      </c>
      <c r="Q209" s="4">
        <v>-2620951.4900000002</v>
      </c>
      <c r="R209" s="4">
        <v>23243532.539900001</v>
      </c>
      <c r="S209" s="5">
        <f t="shared" si="7"/>
        <v>107662110.41090001</v>
      </c>
    </row>
    <row r="210" spans="1:19" ht="24.95" customHeight="1" x14ac:dyDescent="0.2">
      <c r="A210" s="156"/>
      <c r="B210" s="151"/>
      <c r="C210" s="1">
        <v>8</v>
      </c>
      <c r="D210" s="4" t="s">
        <v>255</v>
      </c>
      <c r="E210" s="4">
        <v>95881486.102699995</v>
      </c>
      <c r="F210" s="4">
        <v>11732728.225299999</v>
      </c>
      <c r="G210" s="4">
        <v>0</v>
      </c>
      <c r="H210" s="4">
        <v>29486329.289700001</v>
      </c>
      <c r="I210" s="5">
        <f t="shared" si="6"/>
        <v>137100543.61769998</v>
      </c>
      <c r="J210" s="7"/>
      <c r="K210" s="148"/>
      <c r="L210" s="151"/>
      <c r="M210" s="8">
        <v>5</v>
      </c>
      <c r="N210" s="4" t="s">
        <v>626</v>
      </c>
      <c r="O210" s="4">
        <v>81262986.531299993</v>
      </c>
      <c r="P210" s="4">
        <v>9943906.5298999995</v>
      </c>
      <c r="Q210" s="4">
        <v>-2620951.4900000002</v>
      </c>
      <c r="R210" s="4">
        <v>26193101.235599998</v>
      </c>
      <c r="S210" s="5">
        <f t="shared" si="7"/>
        <v>114779042.80679999</v>
      </c>
    </row>
    <row r="211" spans="1:19" ht="24.95" customHeight="1" x14ac:dyDescent="0.2">
      <c r="A211" s="156"/>
      <c r="B211" s="151"/>
      <c r="C211" s="1">
        <v>9</v>
      </c>
      <c r="D211" s="4" t="s">
        <v>256</v>
      </c>
      <c r="E211" s="4">
        <v>90217412.565899998</v>
      </c>
      <c r="F211" s="4">
        <v>11039632.6325</v>
      </c>
      <c r="G211" s="4">
        <v>0</v>
      </c>
      <c r="H211" s="4">
        <v>28380023.535599999</v>
      </c>
      <c r="I211" s="5">
        <f t="shared" si="6"/>
        <v>129637068.734</v>
      </c>
      <c r="J211" s="7"/>
      <c r="K211" s="148"/>
      <c r="L211" s="151"/>
      <c r="M211" s="8">
        <v>6</v>
      </c>
      <c r="N211" s="4" t="s">
        <v>627</v>
      </c>
      <c r="O211" s="4">
        <v>124882100.2828</v>
      </c>
      <c r="P211" s="4">
        <v>15281445.9014</v>
      </c>
      <c r="Q211" s="4">
        <v>-2620951.4900000002</v>
      </c>
      <c r="R211" s="4">
        <v>39490129.624200001</v>
      </c>
      <c r="S211" s="5">
        <f t="shared" si="7"/>
        <v>177032724.31839997</v>
      </c>
    </row>
    <row r="212" spans="1:19" ht="24.95" customHeight="1" x14ac:dyDescent="0.2">
      <c r="A212" s="156"/>
      <c r="B212" s="151"/>
      <c r="C212" s="1">
        <v>10</v>
      </c>
      <c r="D212" s="4" t="s">
        <v>257</v>
      </c>
      <c r="E212" s="4">
        <v>100883203.3748</v>
      </c>
      <c r="F212" s="4">
        <v>12344773.280099999</v>
      </c>
      <c r="G212" s="4">
        <v>0</v>
      </c>
      <c r="H212" s="4">
        <v>33393288.349300001</v>
      </c>
      <c r="I212" s="5">
        <f t="shared" si="6"/>
        <v>146621265.00420001</v>
      </c>
      <c r="J212" s="7"/>
      <c r="K212" s="148"/>
      <c r="L212" s="151"/>
      <c r="M212" s="8">
        <v>7</v>
      </c>
      <c r="N212" s="4" t="s">
        <v>628</v>
      </c>
      <c r="O212" s="4">
        <v>87952161.7183</v>
      </c>
      <c r="P212" s="4">
        <v>10762440.7194</v>
      </c>
      <c r="Q212" s="4">
        <v>-2620951.4900000002</v>
      </c>
      <c r="R212" s="4">
        <v>26039325.995700002</v>
      </c>
      <c r="S212" s="5">
        <f t="shared" si="7"/>
        <v>122132976.94340001</v>
      </c>
    </row>
    <row r="213" spans="1:19" ht="24.95" customHeight="1" x14ac:dyDescent="0.2">
      <c r="A213" s="156"/>
      <c r="B213" s="151"/>
      <c r="C213" s="1">
        <v>11</v>
      </c>
      <c r="D213" s="4" t="s">
        <v>258</v>
      </c>
      <c r="E213" s="4">
        <v>84772984.149700001</v>
      </c>
      <c r="F213" s="4">
        <v>10373414.350400001</v>
      </c>
      <c r="G213" s="4">
        <v>0</v>
      </c>
      <c r="H213" s="4">
        <v>25921059.653099999</v>
      </c>
      <c r="I213" s="5">
        <f t="shared" si="6"/>
        <v>121067458.1532</v>
      </c>
      <c r="J213" s="7"/>
      <c r="K213" s="148"/>
      <c r="L213" s="151"/>
      <c r="M213" s="8">
        <v>8</v>
      </c>
      <c r="N213" s="4" t="s">
        <v>629</v>
      </c>
      <c r="O213" s="4">
        <v>88612205.742300004</v>
      </c>
      <c r="P213" s="4">
        <v>10843208.3156</v>
      </c>
      <c r="Q213" s="4">
        <v>-2620951.4900000002</v>
      </c>
      <c r="R213" s="4">
        <v>28877418.142200001</v>
      </c>
      <c r="S213" s="5">
        <f t="shared" si="7"/>
        <v>125711880.71010002</v>
      </c>
    </row>
    <row r="214" spans="1:19" ht="24.95" customHeight="1" x14ac:dyDescent="0.2">
      <c r="A214" s="156"/>
      <c r="B214" s="151"/>
      <c r="C214" s="1">
        <v>12</v>
      </c>
      <c r="D214" s="4" t="s">
        <v>259</v>
      </c>
      <c r="E214" s="4">
        <v>87430512.489700004</v>
      </c>
      <c r="F214" s="4">
        <v>10698608.0769</v>
      </c>
      <c r="G214" s="4">
        <v>0</v>
      </c>
      <c r="H214" s="4">
        <v>28690213.933600001</v>
      </c>
      <c r="I214" s="5">
        <f t="shared" si="6"/>
        <v>126819334.5002</v>
      </c>
      <c r="J214" s="7"/>
      <c r="K214" s="148"/>
      <c r="L214" s="151"/>
      <c r="M214" s="8">
        <v>9</v>
      </c>
      <c r="N214" s="4" t="s">
        <v>859</v>
      </c>
      <c r="O214" s="4">
        <v>106533508.7877</v>
      </c>
      <c r="P214" s="4">
        <v>13036184.109200001</v>
      </c>
      <c r="Q214" s="4">
        <v>-2620951.4900000002</v>
      </c>
      <c r="R214" s="4">
        <v>32311591.836800002</v>
      </c>
      <c r="S214" s="5">
        <f t="shared" si="7"/>
        <v>149260333.2437</v>
      </c>
    </row>
    <row r="215" spans="1:19" ht="24.95" customHeight="1" x14ac:dyDescent="0.2">
      <c r="A215" s="156"/>
      <c r="B215" s="151"/>
      <c r="C215" s="1">
        <v>13</v>
      </c>
      <c r="D215" s="4" t="s">
        <v>260</v>
      </c>
      <c r="E215" s="4">
        <v>80084462.602899998</v>
      </c>
      <c r="F215" s="4">
        <v>9799694.1118000001</v>
      </c>
      <c r="G215" s="4">
        <v>0</v>
      </c>
      <c r="H215" s="4">
        <v>27532489.7711</v>
      </c>
      <c r="I215" s="5">
        <f t="shared" si="6"/>
        <v>117416646.4858</v>
      </c>
      <c r="J215" s="7"/>
      <c r="K215" s="148"/>
      <c r="L215" s="151"/>
      <c r="M215" s="8">
        <v>10</v>
      </c>
      <c r="N215" s="4" t="s">
        <v>860</v>
      </c>
      <c r="O215" s="4">
        <v>115601930.40710001</v>
      </c>
      <c r="P215" s="4">
        <v>14145859.5076</v>
      </c>
      <c r="Q215" s="4">
        <v>-2620951.4900000002</v>
      </c>
      <c r="R215" s="4">
        <v>35734485.8807</v>
      </c>
      <c r="S215" s="5">
        <f t="shared" si="7"/>
        <v>162861324.30540001</v>
      </c>
    </row>
    <row r="216" spans="1:19" ht="24.95" customHeight="1" x14ac:dyDescent="0.2">
      <c r="A216" s="156"/>
      <c r="B216" s="151"/>
      <c r="C216" s="1">
        <v>14</v>
      </c>
      <c r="D216" s="4" t="s">
        <v>261</v>
      </c>
      <c r="E216" s="4">
        <v>78431923.729100004</v>
      </c>
      <c r="F216" s="4">
        <v>9597477.9146999996</v>
      </c>
      <c r="G216" s="4">
        <v>0</v>
      </c>
      <c r="H216" s="4">
        <v>26649737.096799999</v>
      </c>
      <c r="I216" s="5">
        <f t="shared" si="6"/>
        <v>114679138.7406</v>
      </c>
      <c r="J216" s="7"/>
      <c r="K216" s="148"/>
      <c r="L216" s="151"/>
      <c r="M216" s="8">
        <v>11</v>
      </c>
      <c r="N216" s="4" t="s">
        <v>861</v>
      </c>
      <c r="O216" s="4">
        <v>88452733.4639</v>
      </c>
      <c r="P216" s="4">
        <v>10823694.174000001</v>
      </c>
      <c r="Q216" s="4">
        <v>-2620951.4900000002</v>
      </c>
      <c r="R216" s="4">
        <v>27596517.792599998</v>
      </c>
      <c r="S216" s="5">
        <f t="shared" si="7"/>
        <v>124251993.94049999</v>
      </c>
    </row>
    <row r="217" spans="1:19" ht="24.95" customHeight="1" x14ac:dyDescent="0.2">
      <c r="A217" s="156"/>
      <c r="B217" s="151"/>
      <c r="C217" s="1">
        <v>15</v>
      </c>
      <c r="D217" s="4" t="s">
        <v>262</v>
      </c>
      <c r="E217" s="4">
        <v>85107683.659600005</v>
      </c>
      <c r="F217" s="4">
        <v>10414370.5198</v>
      </c>
      <c r="G217" s="4">
        <v>0</v>
      </c>
      <c r="H217" s="4">
        <v>28706893.417300001</v>
      </c>
      <c r="I217" s="5">
        <f t="shared" si="6"/>
        <v>124228947.5967</v>
      </c>
      <c r="J217" s="7"/>
      <c r="K217" s="148"/>
      <c r="L217" s="151"/>
      <c r="M217" s="8">
        <v>12</v>
      </c>
      <c r="N217" s="4" t="s">
        <v>862</v>
      </c>
      <c r="O217" s="4">
        <v>91554377.064600006</v>
      </c>
      <c r="P217" s="4">
        <v>11203232.9452</v>
      </c>
      <c r="Q217" s="4">
        <v>-2620951.4900000002</v>
      </c>
      <c r="R217" s="4">
        <v>28670004.5627</v>
      </c>
      <c r="S217" s="5">
        <f t="shared" si="7"/>
        <v>128806663.08250001</v>
      </c>
    </row>
    <row r="218" spans="1:19" ht="24.95" customHeight="1" x14ac:dyDescent="0.2">
      <c r="A218" s="156"/>
      <c r="B218" s="151"/>
      <c r="C218" s="1">
        <v>16</v>
      </c>
      <c r="D218" s="4" t="s">
        <v>263</v>
      </c>
      <c r="E218" s="4">
        <v>70285550.110599995</v>
      </c>
      <c r="F218" s="4">
        <v>8600630.7488000002</v>
      </c>
      <c r="G218" s="4">
        <v>0</v>
      </c>
      <c r="H218" s="4">
        <v>23793285.5187</v>
      </c>
      <c r="I218" s="5">
        <f t="shared" si="6"/>
        <v>102679466.37809999</v>
      </c>
      <c r="J218" s="7"/>
      <c r="K218" s="148"/>
      <c r="L218" s="151"/>
      <c r="M218" s="8">
        <v>13</v>
      </c>
      <c r="N218" s="4" t="s">
        <v>863</v>
      </c>
      <c r="O218" s="4">
        <v>85082983.308799997</v>
      </c>
      <c r="P218" s="4">
        <v>10411348.012399999</v>
      </c>
      <c r="Q218" s="4">
        <v>-2620951.4900000002</v>
      </c>
      <c r="R218" s="4">
        <v>27007816.015900001</v>
      </c>
      <c r="S218" s="5">
        <f t="shared" si="7"/>
        <v>119881195.8471</v>
      </c>
    </row>
    <row r="219" spans="1:19" ht="24.95" customHeight="1" x14ac:dyDescent="0.2">
      <c r="A219" s="156"/>
      <c r="B219" s="151"/>
      <c r="C219" s="1">
        <v>17</v>
      </c>
      <c r="D219" s="4" t="s">
        <v>264</v>
      </c>
      <c r="E219" s="4">
        <v>88530083.978400007</v>
      </c>
      <c r="F219" s="4">
        <v>10833159.323100001</v>
      </c>
      <c r="G219" s="4">
        <v>0</v>
      </c>
      <c r="H219" s="4">
        <v>30043952.0284</v>
      </c>
      <c r="I219" s="5">
        <f t="shared" si="6"/>
        <v>129407195.32990001</v>
      </c>
      <c r="J219" s="7"/>
      <c r="K219" s="148"/>
      <c r="L219" s="151"/>
      <c r="M219" s="8">
        <v>14</v>
      </c>
      <c r="N219" s="4" t="s">
        <v>630</v>
      </c>
      <c r="O219" s="4">
        <v>106407881.03399999</v>
      </c>
      <c r="P219" s="4">
        <v>13020811.4199</v>
      </c>
      <c r="Q219" s="4">
        <v>-2620951.4900000002</v>
      </c>
      <c r="R219" s="4">
        <v>32118757.806000002</v>
      </c>
      <c r="S219" s="5">
        <f t="shared" si="7"/>
        <v>148926498.76989999</v>
      </c>
    </row>
    <row r="220" spans="1:19" ht="24.95" customHeight="1" x14ac:dyDescent="0.2">
      <c r="A220" s="156"/>
      <c r="B220" s="151"/>
      <c r="C220" s="1">
        <v>18</v>
      </c>
      <c r="D220" s="4" t="s">
        <v>265</v>
      </c>
      <c r="E220" s="4">
        <v>93080214.581400007</v>
      </c>
      <c r="F220" s="4">
        <v>11389945.079399999</v>
      </c>
      <c r="G220" s="4">
        <v>0</v>
      </c>
      <c r="H220" s="4">
        <v>28332385.010200001</v>
      </c>
      <c r="I220" s="5">
        <f t="shared" si="6"/>
        <v>132802544.671</v>
      </c>
      <c r="J220" s="7"/>
      <c r="K220" s="148"/>
      <c r="L220" s="151"/>
      <c r="M220" s="8">
        <v>15</v>
      </c>
      <c r="N220" s="4" t="s">
        <v>631</v>
      </c>
      <c r="O220" s="4">
        <v>70619557.385000005</v>
      </c>
      <c r="P220" s="4">
        <v>8641502.2114000004</v>
      </c>
      <c r="Q220" s="4">
        <v>-2620951.4900000002</v>
      </c>
      <c r="R220" s="4">
        <v>22783466.781300001</v>
      </c>
      <c r="S220" s="5">
        <f t="shared" si="7"/>
        <v>99423574.887700021</v>
      </c>
    </row>
    <row r="221" spans="1:19" ht="24.95" customHeight="1" x14ac:dyDescent="0.2">
      <c r="A221" s="156"/>
      <c r="B221" s="151"/>
      <c r="C221" s="1">
        <v>19</v>
      </c>
      <c r="D221" s="4" t="s">
        <v>266</v>
      </c>
      <c r="E221" s="4">
        <v>121560051.01450001</v>
      </c>
      <c r="F221" s="4">
        <v>14874936.7535</v>
      </c>
      <c r="G221" s="4">
        <v>0</v>
      </c>
      <c r="H221" s="4">
        <v>38992075.038099997</v>
      </c>
      <c r="I221" s="5">
        <f t="shared" si="6"/>
        <v>175427062.80610001</v>
      </c>
      <c r="J221" s="7"/>
      <c r="K221" s="148"/>
      <c r="L221" s="151"/>
      <c r="M221" s="8">
        <v>16</v>
      </c>
      <c r="N221" s="4" t="s">
        <v>632</v>
      </c>
      <c r="O221" s="4">
        <v>116714906.5467</v>
      </c>
      <c r="P221" s="4">
        <v>14282051.0405</v>
      </c>
      <c r="Q221" s="4">
        <v>-2620951.4900000002</v>
      </c>
      <c r="R221" s="4">
        <v>35317918.775600001</v>
      </c>
      <c r="S221" s="5">
        <f t="shared" si="7"/>
        <v>163693924.87279999</v>
      </c>
    </row>
    <row r="222" spans="1:19" ht="24.95" customHeight="1" x14ac:dyDescent="0.2">
      <c r="A222" s="156"/>
      <c r="B222" s="151"/>
      <c r="C222" s="1">
        <v>20</v>
      </c>
      <c r="D222" s="4" t="s">
        <v>267</v>
      </c>
      <c r="E222" s="4">
        <v>96362530.829699993</v>
      </c>
      <c r="F222" s="4">
        <v>11791592.217499999</v>
      </c>
      <c r="G222" s="4">
        <v>0</v>
      </c>
      <c r="H222" s="4">
        <v>32545154.603399999</v>
      </c>
      <c r="I222" s="5">
        <f t="shared" si="6"/>
        <v>140699277.65059999</v>
      </c>
      <c r="J222" s="7"/>
      <c r="K222" s="148"/>
      <c r="L222" s="151"/>
      <c r="M222" s="8">
        <v>17</v>
      </c>
      <c r="N222" s="4" t="s">
        <v>633</v>
      </c>
      <c r="O222" s="4">
        <v>94040550.803900003</v>
      </c>
      <c r="P222" s="4">
        <v>11507458.5261</v>
      </c>
      <c r="Q222" s="4">
        <v>-2620951.4900000002</v>
      </c>
      <c r="R222" s="4">
        <v>26991916.508099999</v>
      </c>
      <c r="S222" s="5">
        <f t="shared" si="7"/>
        <v>129918974.34810001</v>
      </c>
    </row>
    <row r="223" spans="1:19" ht="24.95" customHeight="1" x14ac:dyDescent="0.2">
      <c r="A223" s="156"/>
      <c r="B223" s="151"/>
      <c r="C223" s="1">
        <v>21</v>
      </c>
      <c r="D223" s="4" t="s">
        <v>268</v>
      </c>
      <c r="E223" s="4">
        <v>76424044.354200006</v>
      </c>
      <c r="F223" s="4">
        <v>9351779.7725000009</v>
      </c>
      <c r="G223" s="4">
        <v>0</v>
      </c>
      <c r="H223" s="4">
        <v>26954167.673099998</v>
      </c>
      <c r="I223" s="5">
        <f t="shared" si="6"/>
        <v>112729991.79980001</v>
      </c>
      <c r="J223" s="7"/>
      <c r="K223" s="149"/>
      <c r="L223" s="152"/>
      <c r="M223" s="8">
        <v>18</v>
      </c>
      <c r="N223" s="4" t="s">
        <v>634</v>
      </c>
      <c r="O223" s="4">
        <v>110334481.55069999</v>
      </c>
      <c r="P223" s="4">
        <v>13501297.680500001</v>
      </c>
      <c r="Q223" s="4">
        <v>-2620951.4900000002</v>
      </c>
      <c r="R223" s="4">
        <v>31430879.099399999</v>
      </c>
      <c r="S223" s="5">
        <f t="shared" si="7"/>
        <v>152645706.84060001</v>
      </c>
    </row>
    <row r="224" spans="1:19" ht="24.95" customHeight="1" x14ac:dyDescent="0.2">
      <c r="A224" s="156"/>
      <c r="B224" s="151"/>
      <c r="C224" s="1">
        <v>22</v>
      </c>
      <c r="D224" s="4" t="s">
        <v>269</v>
      </c>
      <c r="E224" s="4">
        <v>89797234.510499999</v>
      </c>
      <c r="F224" s="4">
        <v>10988216.711300001</v>
      </c>
      <c r="G224" s="4">
        <v>0</v>
      </c>
      <c r="H224" s="4">
        <v>31218955.656100001</v>
      </c>
      <c r="I224" s="5">
        <f t="shared" si="6"/>
        <v>132004406.8779</v>
      </c>
      <c r="J224" s="7"/>
      <c r="K224" s="14"/>
      <c r="L224" s="153" t="s">
        <v>841</v>
      </c>
      <c r="M224" s="154"/>
      <c r="N224" s="155"/>
      <c r="O224" s="10">
        <v>1749937036.7082</v>
      </c>
      <c r="P224" s="10">
        <v>214134516.45039999</v>
      </c>
      <c r="Q224" s="10">
        <v>-47177126.820000023</v>
      </c>
      <c r="R224" s="10">
        <v>535821310.41669995</v>
      </c>
      <c r="S224" s="6">
        <f t="shared" si="7"/>
        <v>2452715736.7553</v>
      </c>
    </row>
    <row r="225" spans="1:19" ht="24.95" customHeight="1" x14ac:dyDescent="0.2">
      <c r="A225" s="156"/>
      <c r="B225" s="151"/>
      <c r="C225" s="1">
        <v>23</v>
      </c>
      <c r="D225" s="4" t="s">
        <v>270</v>
      </c>
      <c r="E225" s="4">
        <v>111592142.35349999</v>
      </c>
      <c r="F225" s="4">
        <v>13655193.8391</v>
      </c>
      <c r="G225" s="4">
        <v>0</v>
      </c>
      <c r="H225" s="4">
        <v>37935447.746100001</v>
      </c>
      <c r="I225" s="5">
        <f t="shared" si="6"/>
        <v>163182783.93869999</v>
      </c>
      <c r="J225" s="7"/>
      <c r="K225" s="147">
        <v>29</v>
      </c>
      <c r="L225" s="150" t="s">
        <v>54</v>
      </c>
      <c r="M225" s="8">
        <v>1</v>
      </c>
      <c r="N225" s="4" t="s">
        <v>635</v>
      </c>
      <c r="O225" s="4">
        <v>68953889.908700004</v>
      </c>
      <c r="P225" s="4">
        <v>8437679.5068999995</v>
      </c>
      <c r="Q225" s="4">
        <v>-2734288.18</v>
      </c>
      <c r="R225" s="4">
        <v>23098069.561999999</v>
      </c>
      <c r="S225" s="5">
        <f t="shared" si="7"/>
        <v>97755350.797600001</v>
      </c>
    </row>
    <row r="226" spans="1:19" ht="24.95" customHeight="1" x14ac:dyDescent="0.2">
      <c r="A226" s="156"/>
      <c r="B226" s="151"/>
      <c r="C226" s="1">
        <v>24</v>
      </c>
      <c r="D226" s="4" t="s">
        <v>271</v>
      </c>
      <c r="E226" s="4">
        <v>91833793.795200005</v>
      </c>
      <c r="F226" s="4">
        <v>11237424.3276</v>
      </c>
      <c r="G226" s="4">
        <v>0</v>
      </c>
      <c r="H226" s="4">
        <v>27968736.267000001</v>
      </c>
      <c r="I226" s="5">
        <f t="shared" si="6"/>
        <v>131039954.38980001</v>
      </c>
      <c r="J226" s="7"/>
      <c r="K226" s="148"/>
      <c r="L226" s="151"/>
      <c r="M226" s="8">
        <v>2</v>
      </c>
      <c r="N226" s="4" t="s">
        <v>636</v>
      </c>
      <c r="O226" s="4">
        <v>69147315.112599999</v>
      </c>
      <c r="P226" s="4">
        <v>8461348.3655999992</v>
      </c>
      <c r="Q226" s="4">
        <v>-2734288.18</v>
      </c>
      <c r="R226" s="4">
        <v>22644843.591600001</v>
      </c>
      <c r="S226" s="5">
        <f t="shared" si="7"/>
        <v>97519218.889799997</v>
      </c>
    </row>
    <row r="227" spans="1:19" ht="24.95" customHeight="1" x14ac:dyDescent="0.2">
      <c r="A227" s="156"/>
      <c r="B227" s="152"/>
      <c r="C227" s="1">
        <v>25</v>
      </c>
      <c r="D227" s="4" t="s">
        <v>272</v>
      </c>
      <c r="E227" s="4">
        <v>88191898.183500007</v>
      </c>
      <c r="F227" s="4">
        <v>10791776.547499999</v>
      </c>
      <c r="G227" s="4">
        <v>0</v>
      </c>
      <c r="H227" s="4">
        <v>26731634.561700001</v>
      </c>
      <c r="I227" s="5">
        <f t="shared" si="6"/>
        <v>125715309.29270001</v>
      </c>
      <c r="J227" s="7"/>
      <c r="K227" s="148"/>
      <c r="L227" s="151"/>
      <c r="M227" s="8">
        <v>3</v>
      </c>
      <c r="N227" s="4" t="s">
        <v>864</v>
      </c>
      <c r="O227" s="4">
        <v>86145939.681299999</v>
      </c>
      <c r="P227" s="4">
        <v>10541418.7773</v>
      </c>
      <c r="Q227" s="4">
        <v>-2734288.18</v>
      </c>
      <c r="R227" s="4">
        <v>27549631.7632</v>
      </c>
      <c r="S227" s="5">
        <f t="shared" si="7"/>
        <v>121502702.04179999</v>
      </c>
    </row>
    <row r="228" spans="1:19" ht="24.95" customHeight="1" x14ac:dyDescent="0.2">
      <c r="A228" s="1"/>
      <c r="B228" s="153" t="s">
        <v>823</v>
      </c>
      <c r="C228" s="154"/>
      <c r="D228" s="155"/>
      <c r="E228" s="10">
        <v>2258441598.3398995</v>
      </c>
      <c r="F228" s="10">
        <v>276358685.73960006</v>
      </c>
      <c r="G228" s="10">
        <v>0</v>
      </c>
      <c r="H228" s="10">
        <v>739170629.94929993</v>
      </c>
      <c r="I228" s="6">
        <f t="shared" si="6"/>
        <v>3273970914.0287995</v>
      </c>
      <c r="J228" s="7"/>
      <c r="K228" s="148"/>
      <c r="L228" s="151"/>
      <c r="M228" s="8">
        <v>4</v>
      </c>
      <c r="N228" s="4" t="s">
        <v>865</v>
      </c>
      <c r="O228" s="4">
        <v>76151106.575200006</v>
      </c>
      <c r="P228" s="4">
        <v>9318381.1997999996</v>
      </c>
      <c r="Q228" s="4">
        <v>-2734288.18</v>
      </c>
      <c r="R228" s="4">
        <v>23077010.213799998</v>
      </c>
      <c r="S228" s="5">
        <f t="shared" si="7"/>
        <v>105812209.8088</v>
      </c>
    </row>
    <row r="229" spans="1:19" ht="24.95" customHeight="1" x14ac:dyDescent="0.2">
      <c r="A229" s="156">
        <v>11</v>
      </c>
      <c r="B229" s="150" t="s">
        <v>36</v>
      </c>
      <c r="C229" s="1">
        <v>1</v>
      </c>
      <c r="D229" s="4" t="s">
        <v>273</v>
      </c>
      <c r="E229" s="4">
        <v>100147806.7614</v>
      </c>
      <c r="F229" s="4">
        <v>12254785.014900001</v>
      </c>
      <c r="G229" s="4">
        <v>-3367757.3376000002</v>
      </c>
      <c r="H229" s="4">
        <v>28888930.4234</v>
      </c>
      <c r="I229" s="5">
        <f t="shared" si="6"/>
        <v>137923764.86210001</v>
      </c>
      <c r="J229" s="7"/>
      <c r="K229" s="148"/>
      <c r="L229" s="151"/>
      <c r="M229" s="8">
        <v>5</v>
      </c>
      <c r="N229" s="4" t="s">
        <v>866</v>
      </c>
      <c r="O229" s="4">
        <v>72062840.322500005</v>
      </c>
      <c r="P229" s="4">
        <v>8818112.3907999992</v>
      </c>
      <c r="Q229" s="4">
        <v>-2734288.18</v>
      </c>
      <c r="R229" s="4">
        <v>22772759.631999999</v>
      </c>
      <c r="S229" s="5">
        <f t="shared" si="7"/>
        <v>100919424.1653</v>
      </c>
    </row>
    <row r="230" spans="1:19" ht="24.95" customHeight="1" x14ac:dyDescent="0.2">
      <c r="A230" s="156"/>
      <c r="B230" s="151"/>
      <c r="C230" s="1">
        <v>2</v>
      </c>
      <c r="D230" s="4" t="s">
        <v>274</v>
      </c>
      <c r="E230" s="4">
        <v>94038633.186199993</v>
      </c>
      <c r="F230" s="4">
        <v>11507223.873</v>
      </c>
      <c r="G230" s="4">
        <v>-3306665.6019000001</v>
      </c>
      <c r="H230" s="4">
        <v>29182201.345199998</v>
      </c>
      <c r="I230" s="5">
        <f t="shared" si="6"/>
        <v>131421392.80249999</v>
      </c>
      <c r="J230" s="7"/>
      <c r="K230" s="148"/>
      <c r="L230" s="151"/>
      <c r="M230" s="8">
        <v>6</v>
      </c>
      <c r="N230" s="4" t="s">
        <v>637</v>
      </c>
      <c r="O230" s="4">
        <v>82076035.607899994</v>
      </c>
      <c r="P230" s="4">
        <v>10043396.8928</v>
      </c>
      <c r="Q230" s="4">
        <v>-2734288.18</v>
      </c>
      <c r="R230" s="4">
        <v>26887612.256099999</v>
      </c>
      <c r="S230" s="5">
        <f t="shared" si="7"/>
        <v>116272756.57679999</v>
      </c>
    </row>
    <row r="231" spans="1:19" ht="24.95" customHeight="1" x14ac:dyDescent="0.2">
      <c r="A231" s="156"/>
      <c r="B231" s="151"/>
      <c r="C231" s="1">
        <v>3</v>
      </c>
      <c r="D231" s="4" t="s">
        <v>851</v>
      </c>
      <c r="E231" s="4">
        <v>94848175.420900002</v>
      </c>
      <c r="F231" s="4">
        <v>11606285.1142</v>
      </c>
      <c r="G231" s="4">
        <v>-3314761.0241999999</v>
      </c>
      <c r="H231" s="4">
        <v>29209860.489</v>
      </c>
      <c r="I231" s="5">
        <f t="shared" si="6"/>
        <v>132349559.99989998</v>
      </c>
      <c r="J231" s="7"/>
      <c r="K231" s="148"/>
      <c r="L231" s="151"/>
      <c r="M231" s="8">
        <v>7</v>
      </c>
      <c r="N231" s="4" t="s">
        <v>638</v>
      </c>
      <c r="O231" s="4">
        <v>68791912.4102</v>
      </c>
      <c r="P231" s="4">
        <v>8417858.8090000004</v>
      </c>
      <c r="Q231" s="4">
        <v>-2734288.18</v>
      </c>
      <c r="R231" s="4">
        <v>23556095.383699998</v>
      </c>
      <c r="S231" s="5">
        <f t="shared" si="7"/>
        <v>98031578.422899991</v>
      </c>
    </row>
    <row r="232" spans="1:19" ht="24.95" customHeight="1" x14ac:dyDescent="0.2">
      <c r="A232" s="156"/>
      <c r="B232" s="151"/>
      <c r="C232" s="1">
        <v>4</v>
      </c>
      <c r="D232" s="4" t="s">
        <v>36</v>
      </c>
      <c r="E232" s="4">
        <v>91460144.254800007</v>
      </c>
      <c r="F232" s="4">
        <v>11191701.9605</v>
      </c>
      <c r="G232" s="4">
        <v>-3280880.7124999999</v>
      </c>
      <c r="H232" s="4">
        <v>27395816.642999999</v>
      </c>
      <c r="I232" s="5">
        <f t="shared" si="6"/>
        <v>126766782.14579999</v>
      </c>
      <c r="J232" s="7"/>
      <c r="K232" s="148"/>
      <c r="L232" s="151"/>
      <c r="M232" s="8">
        <v>8</v>
      </c>
      <c r="N232" s="4" t="s">
        <v>639</v>
      </c>
      <c r="O232" s="4">
        <v>71443932.680500001</v>
      </c>
      <c r="P232" s="4">
        <v>8742378.5296</v>
      </c>
      <c r="Q232" s="4">
        <v>-2734288.18</v>
      </c>
      <c r="R232" s="4">
        <v>23088349.862799998</v>
      </c>
      <c r="S232" s="5">
        <f t="shared" si="7"/>
        <v>100540372.89289999</v>
      </c>
    </row>
    <row r="233" spans="1:19" ht="24.95" customHeight="1" x14ac:dyDescent="0.2">
      <c r="A233" s="156"/>
      <c r="B233" s="151"/>
      <c r="C233" s="1">
        <v>5</v>
      </c>
      <c r="D233" s="4" t="s">
        <v>275</v>
      </c>
      <c r="E233" s="4">
        <v>91163351.052000001</v>
      </c>
      <c r="F233" s="4">
        <v>11155384.271600001</v>
      </c>
      <c r="G233" s="4">
        <v>-3277912.7804999999</v>
      </c>
      <c r="H233" s="4">
        <v>28522701.7601</v>
      </c>
      <c r="I233" s="5">
        <f t="shared" si="6"/>
        <v>127563524.30320001</v>
      </c>
      <c r="J233" s="7"/>
      <c r="K233" s="148"/>
      <c r="L233" s="151"/>
      <c r="M233" s="8">
        <v>9</v>
      </c>
      <c r="N233" s="4" t="s">
        <v>640</v>
      </c>
      <c r="O233" s="4">
        <v>70268652.740400001</v>
      </c>
      <c r="P233" s="4">
        <v>8598563.0686000008</v>
      </c>
      <c r="Q233" s="4">
        <v>-2734288.18</v>
      </c>
      <c r="R233" s="4">
        <v>22992352.834399998</v>
      </c>
      <c r="S233" s="5">
        <f t="shared" si="7"/>
        <v>99125280.463399991</v>
      </c>
    </row>
    <row r="234" spans="1:19" ht="24.95" customHeight="1" x14ac:dyDescent="0.2">
      <c r="A234" s="156"/>
      <c r="B234" s="151"/>
      <c r="C234" s="1">
        <v>6</v>
      </c>
      <c r="D234" s="4" t="s">
        <v>276</v>
      </c>
      <c r="E234" s="4">
        <v>94754455.571799994</v>
      </c>
      <c r="F234" s="4">
        <v>11594816.899</v>
      </c>
      <c r="G234" s="4">
        <v>-3313823.8256999999</v>
      </c>
      <c r="H234" s="4">
        <v>27777884.816</v>
      </c>
      <c r="I234" s="5">
        <f t="shared" si="6"/>
        <v>130813333.4611</v>
      </c>
      <c r="J234" s="7"/>
      <c r="K234" s="148"/>
      <c r="L234" s="151"/>
      <c r="M234" s="8">
        <v>10</v>
      </c>
      <c r="N234" s="4" t="s">
        <v>641</v>
      </c>
      <c r="O234" s="4">
        <v>79768806.459000006</v>
      </c>
      <c r="P234" s="4">
        <v>9761068.2216999996</v>
      </c>
      <c r="Q234" s="4">
        <v>-2734288.18</v>
      </c>
      <c r="R234" s="4">
        <v>26484604.7313</v>
      </c>
      <c r="S234" s="5">
        <f t="shared" si="7"/>
        <v>113280191.23199999</v>
      </c>
    </row>
    <row r="235" spans="1:19" ht="24.95" customHeight="1" x14ac:dyDescent="0.2">
      <c r="A235" s="156"/>
      <c r="B235" s="151"/>
      <c r="C235" s="1">
        <v>7</v>
      </c>
      <c r="D235" s="4" t="s">
        <v>277</v>
      </c>
      <c r="E235" s="4">
        <v>110713362.96089999</v>
      </c>
      <c r="F235" s="4">
        <v>13547660.2557</v>
      </c>
      <c r="G235" s="4">
        <v>-3473412.8996000001</v>
      </c>
      <c r="H235" s="4">
        <v>32661673.637699999</v>
      </c>
      <c r="I235" s="5">
        <f t="shared" si="6"/>
        <v>153449283.95469999</v>
      </c>
      <c r="J235" s="7"/>
      <c r="K235" s="148"/>
      <c r="L235" s="151"/>
      <c r="M235" s="8">
        <v>11</v>
      </c>
      <c r="N235" s="4" t="s">
        <v>642</v>
      </c>
      <c r="O235" s="4">
        <v>84461654.532600001</v>
      </c>
      <c r="P235" s="4">
        <v>10335317.884299999</v>
      </c>
      <c r="Q235" s="4">
        <v>-2734288.18</v>
      </c>
      <c r="R235" s="4">
        <v>28561320.4463</v>
      </c>
      <c r="S235" s="5">
        <f t="shared" si="7"/>
        <v>120624004.68319999</v>
      </c>
    </row>
    <row r="236" spans="1:19" ht="24.95" customHeight="1" x14ac:dyDescent="0.2">
      <c r="A236" s="156"/>
      <c r="B236" s="151"/>
      <c r="C236" s="1">
        <v>8</v>
      </c>
      <c r="D236" s="4" t="s">
        <v>278</v>
      </c>
      <c r="E236" s="4">
        <v>98066947.214100003</v>
      </c>
      <c r="F236" s="4">
        <v>12000156.509</v>
      </c>
      <c r="G236" s="4">
        <v>-3346948.7420999999</v>
      </c>
      <c r="H236" s="4">
        <v>28848431.677099999</v>
      </c>
      <c r="I236" s="5">
        <f t="shared" si="6"/>
        <v>135568586.65810001</v>
      </c>
      <c r="J236" s="7"/>
      <c r="K236" s="148"/>
      <c r="L236" s="151"/>
      <c r="M236" s="8">
        <v>12</v>
      </c>
      <c r="N236" s="4" t="s">
        <v>643</v>
      </c>
      <c r="O236" s="4">
        <v>97618208.694700003</v>
      </c>
      <c r="P236" s="4">
        <v>11945245.73</v>
      </c>
      <c r="Q236" s="4">
        <v>-2734288.18</v>
      </c>
      <c r="R236" s="4">
        <v>29811261.7542</v>
      </c>
      <c r="S236" s="5">
        <f t="shared" si="7"/>
        <v>136640427.9989</v>
      </c>
    </row>
    <row r="237" spans="1:19" ht="24.95" customHeight="1" x14ac:dyDescent="0.2">
      <c r="A237" s="156"/>
      <c r="B237" s="151"/>
      <c r="C237" s="1">
        <v>9</v>
      </c>
      <c r="D237" s="4" t="s">
        <v>279</v>
      </c>
      <c r="E237" s="4">
        <v>88727092.113399997</v>
      </c>
      <c r="F237" s="4">
        <v>10857266.6143</v>
      </c>
      <c r="G237" s="4">
        <v>-3253550.1910999999</v>
      </c>
      <c r="H237" s="4">
        <v>27040747.634199999</v>
      </c>
      <c r="I237" s="5">
        <f t="shared" si="6"/>
        <v>123371556.1708</v>
      </c>
      <c r="J237" s="7"/>
      <c r="K237" s="148"/>
      <c r="L237" s="151"/>
      <c r="M237" s="8">
        <v>13</v>
      </c>
      <c r="N237" s="4" t="s">
        <v>644</v>
      </c>
      <c r="O237" s="4">
        <v>90994251.087899998</v>
      </c>
      <c r="P237" s="4">
        <v>11134692.019099999</v>
      </c>
      <c r="Q237" s="4">
        <v>-2734288.18</v>
      </c>
      <c r="R237" s="4">
        <v>27747745.630600002</v>
      </c>
      <c r="S237" s="5">
        <f t="shared" si="7"/>
        <v>127142400.55759999</v>
      </c>
    </row>
    <row r="238" spans="1:19" ht="24.95" customHeight="1" x14ac:dyDescent="0.2">
      <c r="A238" s="156"/>
      <c r="B238" s="151"/>
      <c r="C238" s="1">
        <v>10</v>
      </c>
      <c r="D238" s="4" t="s">
        <v>280</v>
      </c>
      <c r="E238" s="4">
        <v>123241547.1208</v>
      </c>
      <c r="F238" s="4">
        <v>15080696.3598</v>
      </c>
      <c r="G238" s="4">
        <v>-3598694.7412</v>
      </c>
      <c r="H238" s="4">
        <v>33829717.480700001</v>
      </c>
      <c r="I238" s="5">
        <f t="shared" si="6"/>
        <v>168553266.22009999</v>
      </c>
      <c r="J238" s="7"/>
      <c r="K238" s="148"/>
      <c r="L238" s="151"/>
      <c r="M238" s="8">
        <v>14</v>
      </c>
      <c r="N238" s="4" t="s">
        <v>645</v>
      </c>
      <c r="O238" s="4">
        <v>79318804.759599999</v>
      </c>
      <c r="P238" s="4">
        <v>9706002.8712000009</v>
      </c>
      <c r="Q238" s="4">
        <v>-2734288.18</v>
      </c>
      <c r="R238" s="4">
        <v>26646419.7223</v>
      </c>
      <c r="S238" s="5">
        <f t="shared" si="7"/>
        <v>112936939.17309999</v>
      </c>
    </row>
    <row r="239" spans="1:19" ht="24.95" customHeight="1" x14ac:dyDescent="0.2">
      <c r="A239" s="156"/>
      <c r="B239" s="151"/>
      <c r="C239" s="1">
        <v>11</v>
      </c>
      <c r="D239" s="4" t="s">
        <v>281</v>
      </c>
      <c r="E239" s="4">
        <v>95608951.943100005</v>
      </c>
      <c r="F239" s="4">
        <v>11699379.042300001</v>
      </c>
      <c r="G239" s="4">
        <v>-3322368.7894000001</v>
      </c>
      <c r="H239" s="4">
        <v>28703116.1754</v>
      </c>
      <c r="I239" s="5">
        <f t="shared" si="6"/>
        <v>132689078.37140001</v>
      </c>
      <c r="J239" s="7"/>
      <c r="K239" s="148"/>
      <c r="L239" s="151"/>
      <c r="M239" s="8">
        <v>15</v>
      </c>
      <c r="N239" s="4" t="s">
        <v>646</v>
      </c>
      <c r="O239" s="4">
        <v>62330402.754199997</v>
      </c>
      <c r="P239" s="4">
        <v>7627183.3636999996</v>
      </c>
      <c r="Q239" s="4">
        <v>-2734288.18</v>
      </c>
      <c r="R239" s="4">
        <v>20749802.252900001</v>
      </c>
      <c r="S239" s="5">
        <f t="shared" si="7"/>
        <v>87973100.190799996</v>
      </c>
    </row>
    <row r="240" spans="1:19" ht="24.95" customHeight="1" x14ac:dyDescent="0.2">
      <c r="A240" s="156"/>
      <c r="B240" s="151"/>
      <c r="C240" s="1">
        <v>12</v>
      </c>
      <c r="D240" s="4" t="s">
        <v>282</v>
      </c>
      <c r="E240" s="4">
        <v>105497134.2441</v>
      </c>
      <c r="F240" s="4">
        <v>12909366.0825</v>
      </c>
      <c r="G240" s="4">
        <v>-3421250.6124</v>
      </c>
      <c r="H240" s="4">
        <v>31565687.564100001</v>
      </c>
      <c r="I240" s="5">
        <f t="shared" si="6"/>
        <v>146550937.27830002</v>
      </c>
      <c r="J240" s="7"/>
      <c r="K240" s="148"/>
      <c r="L240" s="151"/>
      <c r="M240" s="8">
        <v>16</v>
      </c>
      <c r="N240" s="4" t="s">
        <v>541</v>
      </c>
      <c r="O240" s="4">
        <v>80318623.026899993</v>
      </c>
      <c r="P240" s="4">
        <v>9828347.6164999995</v>
      </c>
      <c r="Q240" s="4">
        <v>-2734288.18</v>
      </c>
      <c r="R240" s="4">
        <v>24331091.393599998</v>
      </c>
      <c r="S240" s="5">
        <f t="shared" si="7"/>
        <v>111743773.85699999</v>
      </c>
    </row>
    <row r="241" spans="1:19" ht="24.95" customHeight="1" x14ac:dyDescent="0.2">
      <c r="A241" s="156"/>
      <c r="B241" s="152"/>
      <c r="C241" s="1">
        <v>13</v>
      </c>
      <c r="D241" s="4" t="s">
        <v>283</v>
      </c>
      <c r="E241" s="4">
        <v>115545538.4507</v>
      </c>
      <c r="F241" s="4">
        <v>14138958.994000001</v>
      </c>
      <c r="G241" s="4">
        <v>-3521734.6545000002</v>
      </c>
      <c r="H241" s="4">
        <v>33995072.362099998</v>
      </c>
      <c r="I241" s="5">
        <f t="shared" si="6"/>
        <v>160157835.1523</v>
      </c>
      <c r="J241" s="7"/>
      <c r="K241" s="148"/>
      <c r="L241" s="151"/>
      <c r="M241" s="8">
        <v>17</v>
      </c>
      <c r="N241" s="4" t="s">
        <v>647</v>
      </c>
      <c r="O241" s="4">
        <v>70811847.768800005</v>
      </c>
      <c r="P241" s="4">
        <v>8665032.2056000009</v>
      </c>
      <c r="Q241" s="4">
        <v>-2734288.18</v>
      </c>
      <c r="R241" s="4">
        <v>22249215.838300001</v>
      </c>
      <c r="S241" s="5">
        <f t="shared" si="7"/>
        <v>98991807.632700011</v>
      </c>
    </row>
    <row r="242" spans="1:19" ht="24.95" customHeight="1" x14ac:dyDescent="0.2">
      <c r="A242" s="1"/>
      <c r="B242" s="153" t="s">
        <v>824</v>
      </c>
      <c r="C242" s="154"/>
      <c r="D242" s="155"/>
      <c r="E242" s="10">
        <v>1303813140.2942002</v>
      </c>
      <c r="F242" s="10">
        <v>159543680.99079999</v>
      </c>
      <c r="G242" s="10">
        <v>-43799761.912700005</v>
      </c>
      <c r="H242" s="10">
        <v>387621842.00800008</v>
      </c>
      <c r="I242" s="6">
        <f t="shared" si="6"/>
        <v>1807178901.3803003</v>
      </c>
      <c r="J242" s="7"/>
      <c r="K242" s="148"/>
      <c r="L242" s="151"/>
      <c r="M242" s="8">
        <v>18</v>
      </c>
      <c r="N242" s="4" t="s">
        <v>867</v>
      </c>
      <c r="O242" s="4">
        <v>73822117.913699999</v>
      </c>
      <c r="P242" s="4">
        <v>9033389.8827</v>
      </c>
      <c r="Q242" s="4">
        <v>-2734288.18</v>
      </c>
      <c r="R242" s="4">
        <v>24921353.122000001</v>
      </c>
      <c r="S242" s="5">
        <f t="shared" si="7"/>
        <v>105042572.73839998</v>
      </c>
    </row>
    <row r="243" spans="1:19" ht="24.95" customHeight="1" x14ac:dyDescent="0.2">
      <c r="A243" s="150" t="s">
        <v>37</v>
      </c>
      <c r="B243" s="150" t="s">
        <v>37</v>
      </c>
      <c r="C243" s="1">
        <v>1</v>
      </c>
      <c r="D243" s="4" t="s">
        <v>284</v>
      </c>
      <c r="E243" s="4">
        <v>119960825.3427</v>
      </c>
      <c r="F243" s="4">
        <v>14679244.3322</v>
      </c>
      <c r="G243" s="4">
        <v>0</v>
      </c>
      <c r="H243" s="4">
        <v>37383762.161799997</v>
      </c>
      <c r="I243" s="5">
        <f t="shared" si="6"/>
        <v>172023831.83669999</v>
      </c>
      <c r="J243" s="7"/>
      <c r="K243" s="148"/>
      <c r="L243" s="151"/>
      <c r="M243" s="8">
        <v>19</v>
      </c>
      <c r="N243" s="4" t="s">
        <v>648</v>
      </c>
      <c r="O243" s="4">
        <v>78228884.245499998</v>
      </c>
      <c r="P243" s="4">
        <v>9572632.5855999999</v>
      </c>
      <c r="Q243" s="4">
        <v>-2734288.18</v>
      </c>
      <c r="R243" s="4">
        <v>24739498.7513</v>
      </c>
      <c r="S243" s="5">
        <f t="shared" si="7"/>
        <v>109806727.40239999</v>
      </c>
    </row>
    <row r="244" spans="1:19" ht="24.95" customHeight="1" x14ac:dyDescent="0.2">
      <c r="A244" s="151"/>
      <c r="B244" s="151"/>
      <c r="C244" s="1">
        <v>2</v>
      </c>
      <c r="D244" s="4" t="s">
        <v>285</v>
      </c>
      <c r="E244" s="4">
        <v>113936680.7876</v>
      </c>
      <c r="F244" s="4">
        <v>13942087.935000001</v>
      </c>
      <c r="G244" s="4">
        <v>0</v>
      </c>
      <c r="H244" s="4">
        <v>42050957.688100003</v>
      </c>
      <c r="I244" s="5">
        <f t="shared" si="6"/>
        <v>169929726.41069999</v>
      </c>
      <c r="J244" s="7"/>
      <c r="K244" s="148"/>
      <c r="L244" s="151"/>
      <c r="M244" s="8">
        <v>20</v>
      </c>
      <c r="N244" s="4" t="s">
        <v>545</v>
      </c>
      <c r="O244" s="4">
        <v>77419041.319199994</v>
      </c>
      <c r="P244" s="4">
        <v>9473534.5495999996</v>
      </c>
      <c r="Q244" s="4">
        <v>-2734288.18</v>
      </c>
      <c r="R244" s="4">
        <v>25695989.142999999</v>
      </c>
      <c r="S244" s="5">
        <f t="shared" si="7"/>
        <v>109854276.83179998</v>
      </c>
    </row>
    <row r="245" spans="1:19" ht="24.95" customHeight="1" x14ac:dyDescent="0.2">
      <c r="A245" s="151"/>
      <c r="B245" s="151"/>
      <c r="C245" s="1">
        <v>3</v>
      </c>
      <c r="D245" s="4" t="s">
        <v>286</v>
      </c>
      <c r="E245" s="4">
        <v>75393988.535099998</v>
      </c>
      <c r="F245" s="4">
        <v>9225734.9491000008</v>
      </c>
      <c r="G245" s="4">
        <v>0</v>
      </c>
      <c r="H245" s="4">
        <v>27976053.378699999</v>
      </c>
      <c r="I245" s="5">
        <f t="shared" si="6"/>
        <v>112595776.8629</v>
      </c>
      <c r="J245" s="7"/>
      <c r="K245" s="148"/>
      <c r="L245" s="151"/>
      <c r="M245" s="8">
        <v>21</v>
      </c>
      <c r="N245" s="4" t="s">
        <v>649</v>
      </c>
      <c r="O245" s="4">
        <v>83764484.935699999</v>
      </c>
      <c r="P245" s="4">
        <v>10250007.343800001</v>
      </c>
      <c r="Q245" s="4">
        <v>-2734288.18</v>
      </c>
      <c r="R245" s="4">
        <v>27142064.379500002</v>
      </c>
      <c r="S245" s="5">
        <f t="shared" si="7"/>
        <v>118422268.479</v>
      </c>
    </row>
    <row r="246" spans="1:19" ht="24.95" customHeight="1" x14ac:dyDescent="0.2">
      <c r="A246" s="151"/>
      <c r="B246" s="151"/>
      <c r="C246" s="1">
        <v>4</v>
      </c>
      <c r="D246" s="4" t="s">
        <v>287</v>
      </c>
      <c r="E246" s="4">
        <v>77620332.561700001</v>
      </c>
      <c r="F246" s="4">
        <v>9498165.9517999999</v>
      </c>
      <c r="G246" s="4">
        <v>0</v>
      </c>
      <c r="H246" s="4">
        <v>28818187.3103</v>
      </c>
      <c r="I246" s="5">
        <f t="shared" si="6"/>
        <v>115936685.8238</v>
      </c>
      <c r="J246" s="7"/>
      <c r="K246" s="148"/>
      <c r="L246" s="151"/>
      <c r="M246" s="8">
        <v>22</v>
      </c>
      <c r="N246" s="4" t="s">
        <v>650</v>
      </c>
      <c r="O246" s="4">
        <v>76030162.829099998</v>
      </c>
      <c r="P246" s="4">
        <v>9303581.6784000006</v>
      </c>
      <c r="Q246" s="4">
        <v>-2734288.18</v>
      </c>
      <c r="R246" s="4">
        <v>24716819.453299999</v>
      </c>
      <c r="S246" s="5">
        <f t="shared" si="7"/>
        <v>107316275.78079998</v>
      </c>
    </row>
    <row r="247" spans="1:19" ht="24.95" customHeight="1" x14ac:dyDescent="0.2">
      <c r="A247" s="151"/>
      <c r="B247" s="151"/>
      <c r="C247" s="1">
        <v>5</v>
      </c>
      <c r="D247" s="4" t="s">
        <v>288</v>
      </c>
      <c r="E247" s="4">
        <v>92938309.611699998</v>
      </c>
      <c r="F247" s="4">
        <v>11372580.5963</v>
      </c>
      <c r="G247" s="4">
        <v>0</v>
      </c>
      <c r="H247" s="4">
        <v>31720597.465799998</v>
      </c>
      <c r="I247" s="5">
        <f t="shared" si="6"/>
        <v>136031487.67379999</v>
      </c>
      <c r="J247" s="7"/>
      <c r="K247" s="148"/>
      <c r="L247" s="151"/>
      <c r="M247" s="8">
        <v>23</v>
      </c>
      <c r="N247" s="4" t="s">
        <v>651</v>
      </c>
      <c r="O247" s="4">
        <v>93489754.565699995</v>
      </c>
      <c r="P247" s="4">
        <v>11440059.2519</v>
      </c>
      <c r="Q247" s="4">
        <v>-2734288.18</v>
      </c>
      <c r="R247" s="4">
        <v>30008655.643800002</v>
      </c>
      <c r="S247" s="5">
        <f t="shared" si="7"/>
        <v>132204181.2814</v>
      </c>
    </row>
    <row r="248" spans="1:19" ht="24.95" customHeight="1" x14ac:dyDescent="0.2">
      <c r="A248" s="151"/>
      <c r="B248" s="151"/>
      <c r="C248" s="1">
        <v>6</v>
      </c>
      <c r="D248" s="4" t="s">
        <v>289</v>
      </c>
      <c r="E248" s="4">
        <v>78994203.255199999</v>
      </c>
      <c r="F248" s="4">
        <v>9666282.3641999997</v>
      </c>
      <c r="G248" s="4">
        <v>0</v>
      </c>
      <c r="H248" s="4">
        <v>29207935.2456</v>
      </c>
      <c r="I248" s="5">
        <f t="shared" si="6"/>
        <v>117868420.86499999</v>
      </c>
      <c r="J248" s="7"/>
      <c r="K248" s="148"/>
      <c r="L248" s="151"/>
      <c r="M248" s="8">
        <v>24</v>
      </c>
      <c r="N248" s="4" t="s">
        <v>868</v>
      </c>
      <c r="O248" s="4">
        <v>77527641.597800002</v>
      </c>
      <c r="P248" s="4">
        <v>9486823.6381000001</v>
      </c>
      <c r="Q248" s="4">
        <v>-2734288.18</v>
      </c>
      <c r="R248" s="4">
        <v>25516834.688700002</v>
      </c>
      <c r="S248" s="5">
        <f t="shared" si="7"/>
        <v>109797011.7446</v>
      </c>
    </row>
    <row r="249" spans="1:19" ht="24.95" customHeight="1" x14ac:dyDescent="0.2">
      <c r="A249" s="151"/>
      <c r="B249" s="151"/>
      <c r="C249" s="1">
        <v>7</v>
      </c>
      <c r="D249" s="4" t="s">
        <v>290</v>
      </c>
      <c r="E249" s="4">
        <v>79066860.774399996</v>
      </c>
      <c r="F249" s="4">
        <v>9675173.2456999999</v>
      </c>
      <c r="G249" s="4">
        <v>0</v>
      </c>
      <c r="H249" s="4">
        <v>27331973.316300001</v>
      </c>
      <c r="I249" s="5">
        <f t="shared" si="6"/>
        <v>116074007.3364</v>
      </c>
      <c r="J249" s="7"/>
      <c r="K249" s="148"/>
      <c r="L249" s="151"/>
      <c r="M249" s="8">
        <v>25</v>
      </c>
      <c r="N249" s="4" t="s">
        <v>869</v>
      </c>
      <c r="O249" s="4">
        <v>102141703.0802</v>
      </c>
      <c r="P249" s="4">
        <v>12498772.092800001</v>
      </c>
      <c r="Q249" s="4">
        <v>-2734288.18</v>
      </c>
      <c r="R249" s="4">
        <v>26572742.002999999</v>
      </c>
      <c r="S249" s="5">
        <f t="shared" si="7"/>
        <v>138478928.99599999</v>
      </c>
    </row>
    <row r="250" spans="1:19" ht="24.95" customHeight="1" x14ac:dyDescent="0.2">
      <c r="A250" s="151"/>
      <c r="B250" s="151"/>
      <c r="C250" s="1">
        <v>8</v>
      </c>
      <c r="D250" s="4" t="s">
        <v>291</v>
      </c>
      <c r="E250" s="4">
        <v>91724150.138999999</v>
      </c>
      <c r="F250" s="4">
        <v>11224007.564200001</v>
      </c>
      <c r="G250" s="4">
        <v>0</v>
      </c>
      <c r="H250" s="4">
        <v>30417137.814599998</v>
      </c>
      <c r="I250" s="5">
        <f t="shared" si="6"/>
        <v>133365295.5178</v>
      </c>
      <c r="J250" s="7"/>
      <c r="K250" s="148"/>
      <c r="L250" s="151"/>
      <c r="M250" s="8">
        <v>26</v>
      </c>
      <c r="N250" s="4" t="s">
        <v>652</v>
      </c>
      <c r="O250" s="4">
        <v>69913614.166299999</v>
      </c>
      <c r="P250" s="4">
        <v>8555118.0692999996</v>
      </c>
      <c r="Q250" s="4">
        <v>-2734288.18</v>
      </c>
      <c r="R250" s="4">
        <v>23121828.826499999</v>
      </c>
      <c r="S250" s="5">
        <f t="shared" si="7"/>
        <v>98856272.882099986</v>
      </c>
    </row>
    <row r="251" spans="1:19" ht="24.95" customHeight="1" x14ac:dyDescent="0.2">
      <c r="A251" s="151"/>
      <c r="B251" s="151"/>
      <c r="C251" s="1">
        <v>9</v>
      </c>
      <c r="D251" s="4" t="s">
        <v>292</v>
      </c>
      <c r="E251" s="4">
        <v>100953685.5676</v>
      </c>
      <c r="F251" s="4">
        <v>12353397.9734</v>
      </c>
      <c r="G251" s="4">
        <v>0</v>
      </c>
      <c r="H251" s="4">
        <v>33513821.956300002</v>
      </c>
      <c r="I251" s="5">
        <f t="shared" si="6"/>
        <v>146820905.4973</v>
      </c>
      <c r="J251" s="7"/>
      <c r="K251" s="148"/>
      <c r="L251" s="151"/>
      <c r="M251" s="8">
        <v>27</v>
      </c>
      <c r="N251" s="4" t="s">
        <v>653</v>
      </c>
      <c r="O251" s="4">
        <v>84563849.874400005</v>
      </c>
      <c r="P251" s="4">
        <v>10347823.220000001</v>
      </c>
      <c r="Q251" s="4">
        <v>-2734288.18</v>
      </c>
      <c r="R251" s="4">
        <v>26431806.365699999</v>
      </c>
      <c r="S251" s="5">
        <f t="shared" si="7"/>
        <v>118609191.28009999</v>
      </c>
    </row>
    <row r="252" spans="1:19" ht="24.95" customHeight="1" x14ac:dyDescent="0.2">
      <c r="A252" s="151"/>
      <c r="B252" s="151"/>
      <c r="C252" s="1">
        <v>10</v>
      </c>
      <c r="D252" s="4" t="s">
        <v>293</v>
      </c>
      <c r="E252" s="4">
        <v>73458620.639899999</v>
      </c>
      <c r="F252" s="4">
        <v>8988909.8178000003</v>
      </c>
      <c r="G252" s="4">
        <v>0</v>
      </c>
      <c r="H252" s="4">
        <v>25835859.628699999</v>
      </c>
      <c r="I252" s="5">
        <f t="shared" si="6"/>
        <v>108283390.0864</v>
      </c>
      <c r="J252" s="7"/>
      <c r="K252" s="148"/>
      <c r="L252" s="151"/>
      <c r="M252" s="8">
        <v>28</v>
      </c>
      <c r="N252" s="4" t="s">
        <v>654</v>
      </c>
      <c r="O252" s="4">
        <v>84834991.588699996</v>
      </c>
      <c r="P252" s="4">
        <v>10381002.013699999</v>
      </c>
      <c r="Q252" s="4">
        <v>-2734288.18</v>
      </c>
      <c r="R252" s="4">
        <v>27443135.059900001</v>
      </c>
      <c r="S252" s="5">
        <f t="shared" si="7"/>
        <v>119924840.48229998</v>
      </c>
    </row>
    <row r="253" spans="1:19" ht="24.95" customHeight="1" x14ac:dyDescent="0.2">
      <c r="A253" s="151"/>
      <c r="B253" s="151"/>
      <c r="C253" s="1">
        <v>11</v>
      </c>
      <c r="D253" s="4" t="s">
        <v>294</v>
      </c>
      <c r="E253" s="4">
        <v>126046800.6727</v>
      </c>
      <c r="F253" s="4">
        <v>15423966.774800001</v>
      </c>
      <c r="G253" s="4">
        <v>0</v>
      </c>
      <c r="H253" s="4">
        <v>43923319.7289</v>
      </c>
      <c r="I253" s="5">
        <f t="shared" si="6"/>
        <v>185394087.17640001</v>
      </c>
      <c r="J253" s="7"/>
      <c r="K253" s="148"/>
      <c r="L253" s="151"/>
      <c r="M253" s="8">
        <v>29</v>
      </c>
      <c r="N253" s="4" t="s">
        <v>655</v>
      </c>
      <c r="O253" s="4">
        <v>74758765.753900006</v>
      </c>
      <c r="P253" s="4">
        <v>9148004.6535</v>
      </c>
      <c r="Q253" s="4">
        <v>-2734288.18</v>
      </c>
      <c r="R253" s="4">
        <v>24710819.6391</v>
      </c>
      <c r="S253" s="5">
        <f t="shared" si="7"/>
        <v>105883301.86650001</v>
      </c>
    </row>
    <row r="254" spans="1:19" ht="24.95" customHeight="1" x14ac:dyDescent="0.2">
      <c r="A254" s="151"/>
      <c r="B254" s="151"/>
      <c r="C254" s="1">
        <v>12</v>
      </c>
      <c r="D254" s="4" t="s">
        <v>295</v>
      </c>
      <c r="E254" s="4">
        <v>129722211.09810001</v>
      </c>
      <c r="F254" s="4">
        <v>15873715.661599999</v>
      </c>
      <c r="G254" s="4">
        <v>0</v>
      </c>
      <c r="H254" s="4">
        <v>44137213.107799999</v>
      </c>
      <c r="I254" s="5">
        <f t="shared" si="6"/>
        <v>189733139.86750001</v>
      </c>
      <c r="J254" s="7"/>
      <c r="K254" s="149"/>
      <c r="L254" s="152"/>
      <c r="M254" s="8">
        <v>30</v>
      </c>
      <c r="N254" s="4" t="s">
        <v>656</v>
      </c>
      <c r="O254" s="4">
        <v>83174724.267199993</v>
      </c>
      <c r="P254" s="4">
        <v>10177840.1098</v>
      </c>
      <c r="Q254" s="4">
        <v>-2734288.18</v>
      </c>
      <c r="R254" s="4">
        <v>27927740.058800001</v>
      </c>
      <c r="S254" s="5">
        <f t="shared" si="7"/>
        <v>118546016.25579998</v>
      </c>
    </row>
    <row r="255" spans="1:19" ht="24.95" customHeight="1" x14ac:dyDescent="0.2">
      <c r="A255" s="151"/>
      <c r="B255" s="151"/>
      <c r="C255" s="1">
        <v>13</v>
      </c>
      <c r="D255" s="4" t="s">
        <v>296</v>
      </c>
      <c r="E255" s="4">
        <v>101677212.07799999</v>
      </c>
      <c r="F255" s="4">
        <v>12441933.73</v>
      </c>
      <c r="G255" s="4">
        <v>0</v>
      </c>
      <c r="H255" s="4">
        <v>32620329.614500001</v>
      </c>
      <c r="I255" s="5">
        <f t="shared" si="6"/>
        <v>146739475.42250001</v>
      </c>
      <c r="J255" s="7"/>
      <c r="K255" s="14"/>
      <c r="L255" s="153" t="s">
        <v>842</v>
      </c>
      <c r="M255" s="154"/>
      <c r="N255" s="155"/>
      <c r="O255" s="10">
        <v>2370333960.2604003</v>
      </c>
      <c r="P255" s="10">
        <v>290050616.54169995</v>
      </c>
      <c r="Q255" s="10">
        <v>-82028645.400000036</v>
      </c>
      <c r="R255" s="10">
        <v>761197474.0036999</v>
      </c>
      <c r="S255" s="6">
        <f t="shared" si="7"/>
        <v>3339553405.4057999</v>
      </c>
    </row>
    <row r="256" spans="1:19" ht="24.95" customHeight="1" x14ac:dyDescent="0.2">
      <c r="A256" s="151"/>
      <c r="B256" s="151"/>
      <c r="C256" s="1">
        <v>14</v>
      </c>
      <c r="D256" s="4" t="s">
        <v>297</v>
      </c>
      <c r="E256" s="4">
        <v>96967036.731900007</v>
      </c>
      <c r="F256" s="4">
        <v>11865563.781199999</v>
      </c>
      <c r="G256" s="4">
        <v>0</v>
      </c>
      <c r="H256" s="4">
        <v>30888303.229600001</v>
      </c>
      <c r="I256" s="5">
        <f t="shared" si="6"/>
        <v>139720903.74270001</v>
      </c>
      <c r="J256" s="7"/>
      <c r="K256" s="147">
        <v>30</v>
      </c>
      <c r="L256" s="150" t="s">
        <v>55</v>
      </c>
      <c r="M256" s="8">
        <v>1</v>
      </c>
      <c r="N256" s="4" t="s">
        <v>657</v>
      </c>
      <c r="O256" s="4">
        <v>81859740.538399994</v>
      </c>
      <c r="P256" s="4">
        <v>10016929.5176</v>
      </c>
      <c r="Q256" s="4">
        <v>-2536017.62</v>
      </c>
      <c r="R256" s="4">
        <v>34231902.802599996</v>
      </c>
      <c r="S256" s="5">
        <f t="shared" si="7"/>
        <v>123572555.23859999</v>
      </c>
    </row>
    <row r="257" spans="1:19" ht="24.95" customHeight="1" x14ac:dyDescent="0.2">
      <c r="A257" s="151"/>
      <c r="B257" s="151"/>
      <c r="C257" s="1">
        <v>15</v>
      </c>
      <c r="D257" s="4" t="s">
        <v>298</v>
      </c>
      <c r="E257" s="4">
        <v>105831542.1284</v>
      </c>
      <c r="F257" s="4">
        <v>12950286.5666</v>
      </c>
      <c r="G257" s="4">
        <v>0</v>
      </c>
      <c r="H257" s="4">
        <v>29778757.5757</v>
      </c>
      <c r="I257" s="5">
        <f t="shared" si="6"/>
        <v>148560586.27069998</v>
      </c>
      <c r="J257" s="7"/>
      <c r="K257" s="148"/>
      <c r="L257" s="151"/>
      <c r="M257" s="8">
        <v>2</v>
      </c>
      <c r="N257" s="4" t="s">
        <v>658</v>
      </c>
      <c r="O257" s="4">
        <v>95063579.126300007</v>
      </c>
      <c r="P257" s="4">
        <v>11632643.415899999</v>
      </c>
      <c r="Q257" s="4">
        <v>-2536017.62</v>
      </c>
      <c r="R257" s="4">
        <v>38862919.448799998</v>
      </c>
      <c r="S257" s="5">
        <f t="shared" si="7"/>
        <v>143023124.37099999</v>
      </c>
    </row>
    <row r="258" spans="1:19" ht="24.95" customHeight="1" x14ac:dyDescent="0.2">
      <c r="A258" s="151"/>
      <c r="B258" s="151"/>
      <c r="C258" s="1">
        <v>16</v>
      </c>
      <c r="D258" s="4" t="s">
        <v>299</v>
      </c>
      <c r="E258" s="4">
        <v>92836247.230900005</v>
      </c>
      <c r="F258" s="4">
        <v>11360091.5306</v>
      </c>
      <c r="G258" s="4">
        <v>0</v>
      </c>
      <c r="H258" s="4">
        <v>30920462.234099999</v>
      </c>
      <c r="I258" s="5">
        <f t="shared" si="6"/>
        <v>135116800.99559999</v>
      </c>
      <c r="J258" s="7"/>
      <c r="K258" s="148"/>
      <c r="L258" s="151"/>
      <c r="M258" s="8">
        <v>3</v>
      </c>
      <c r="N258" s="4" t="s">
        <v>659</v>
      </c>
      <c r="O258" s="4">
        <v>94693712.340100005</v>
      </c>
      <c r="P258" s="4">
        <v>11587383.933</v>
      </c>
      <c r="Q258" s="4">
        <v>-2536017.62</v>
      </c>
      <c r="R258" s="4">
        <v>36363576.816299997</v>
      </c>
      <c r="S258" s="5">
        <f t="shared" si="7"/>
        <v>140108655.46939999</v>
      </c>
    </row>
    <row r="259" spans="1:19" ht="24.95" customHeight="1" x14ac:dyDescent="0.2">
      <c r="A259" s="151"/>
      <c r="B259" s="151"/>
      <c r="C259" s="1">
        <v>17</v>
      </c>
      <c r="D259" s="4" t="s">
        <v>300</v>
      </c>
      <c r="E259" s="4">
        <v>76138328.697400004</v>
      </c>
      <c r="F259" s="4">
        <v>9316817.6094000004</v>
      </c>
      <c r="G259" s="4">
        <v>0</v>
      </c>
      <c r="H259" s="4">
        <v>27500748.091800001</v>
      </c>
      <c r="I259" s="5">
        <f t="shared" si="6"/>
        <v>112955894.39860001</v>
      </c>
      <c r="J259" s="7"/>
      <c r="K259" s="148"/>
      <c r="L259" s="151"/>
      <c r="M259" s="8">
        <v>4</v>
      </c>
      <c r="N259" s="4" t="s">
        <v>870</v>
      </c>
      <c r="O259" s="4">
        <v>101453171.5387</v>
      </c>
      <c r="P259" s="4">
        <v>12414518.564999999</v>
      </c>
      <c r="Q259" s="4">
        <v>-2536017.62</v>
      </c>
      <c r="R259" s="4">
        <v>32829086.227000002</v>
      </c>
      <c r="S259" s="5">
        <f t="shared" si="7"/>
        <v>144160758.71070001</v>
      </c>
    </row>
    <row r="260" spans="1:19" ht="24.95" customHeight="1" x14ac:dyDescent="0.2">
      <c r="A260" s="152"/>
      <c r="B260" s="152"/>
      <c r="C260" s="1">
        <v>18</v>
      </c>
      <c r="D260" s="4" t="s">
        <v>301</v>
      </c>
      <c r="E260" s="4">
        <v>94746468.757100001</v>
      </c>
      <c r="F260" s="4">
        <v>11593839.5766</v>
      </c>
      <c r="G260" s="4">
        <v>0</v>
      </c>
      <c r="H260" s="4">
        <v>28906204.585700002</v>
      </c>
      <c r="I260" s="5">
        <f t="shared" si="6"/>
        <v>135246512.91940001</v>
      </c>
      <c r="J260" s="7"/>
      <c r="K260" s="148"/>
      <c r="L260" s="151"/>
      <c r="M260" s="8">
        <v>5</v>
      </c>
      <c r="N260" s="4" t="s">
        <v>660</v>
      </c>
      <c r="O260" s="4">
        <v>102934419.85959999</v>
      </c>
      <c r="P260" s="4">
        <v>12595774.4538</v>
      </c>
      <c r="Q260" s="4">
        <v>-2536017.62</v>
      </c>
      <c r="R260" s="4">
        <v>43075629.043799996</v>
      </c>
      <c r="S260" s="5">
        <f t="shared" si="7"/>
        <v>156069805.73719999</v>
      </c>
    </row>
    <row r="261" spans="1:19" ht="24.95" customHeight="1" x14ac:dyDescent="0.2">
      <c r="A261" s="1"/>
      <c r="B261" s="153" t="s">
        <v>825</v>
      </c>
      <c r="C261" s="154"/>
      <c r="D261" s="155"/>
      <c r="E261" s="10">
        <v>1728013504.6094005</v>
      </c>
      <c r="F261" s="10">
        <v>211451799.9605</v>
      </c>
      <c r="G261" s="10">
        <v>0</v>
      </c>
      <c r="H261" s="10">
        <v>582931624.13429999</v>
      </c>
      <c r="I261" s="6">
        <f t="shared" si="6"/>
        <v>2522396928.7042007</v>
      </c>
      <c r="J261" s="7"/>
      <c r="K261" s="148"/>
      <c r="L261" s="151"/>
      <c r="M261" s="8">
        <v>6</v>
      </c>
      <c r="N261" s="4" t="s">
        <v>661</v>
      </c>
      <c r="O261" s="4">
        <v>105795631.16670001</v>
      </c>
      <c r="P261" s="4">
        <v>12945892.250499999</v>
      </c>
      <c r="Q261" s="4">
        <v>-2536017.62</v>
      </c>
      <c r="R261" s="4">
        <v>44588902.200300001</v>
      </c>
      <c r="S261" s="5">
        <f t="shared" si="7"/>
        <v>160794407.9975</v>
      </c>
    </row>
    <row r="262" spans="1:19" ht="24.95" customHeight="1" x14ac:dyDescent="0.2">
      <c r="A262" s="156">
        <v>13</v>
      </c>
      <c r="B262" s="150" t="s">
        <v>38</v>
      </c>
      <c r="C262" s="1">
        <v>1</v>
      </c>
      <c r="D262" s="4" t="s">
        <v>302</v>
      </c>
      <c r="E262" s="4">
        <v>111329116.8203</v>
      </c>
      <c r="F262" s="4">
        <v>13623008.198100001</v>
      </c>
      <c r="G262" s="4">
        <v>0</v>
      </c>
      <c r="H262" s="4">
        <v>36816771.637599997</v>
      </c>
      <c r="I262" s="5">
        <f t="shared" si="6"/>
        <v>161768896.65599999</v>
      </c>
      <c r="J262" s="7"/>
      <c r="K262" s="148"/>
      <c r="L262" s="151"/>
      <c r="M262" s="8">
        <v>7</v>
      </c>
      <c r="N262" s="4" t="s">
        <v>662</v>
      </c>
      <c r="O262" s="4">
        <v>114697311.7265</v>
      </c>
      <c r="P262" s="4">
        <v>14035164.0485</v>
      </c>
      <c r="Q262" s="4">
        <v>-2536017.62</v>
      </c>
      <c r="R262" s="4">
        <v>46005098.361699998</v>
      </c>
      <c r="S262" s="5">
        <f t="shared" si="7"/>
        <v>172201556.5167</v>
      </c>
    </row>
    <row r="263" spans="1:19" ht="24.95" customHeight="1" x14ac:dyDescent="0.2">
      <c r="A263" s="156"/>
      <c r="B263" s="151"/>
      <c r="C263" s="1">
        <v>2</v>
      </c>
      <c r="D263" s="4" t="s">
        <v>303</v>
      </c>
      <c r="E263" s="4">
        <v>84713935</v>
      </c>
      <c r="F263" s="4">
        <v>10366188.6841</v>
      </c>
      <c r="G263" s="4">
        <v>0</v>
      </c>
      <c r="H263" s="4">
        <v>27191389.592599999</v>
      </c>
      <c r="I263" s="5">
        <f t="shared" si="6"/>
        <v>122271513.2767</v>
      </c>
      <c r="J263" s="7"/>
      <c r="K263" s="148"/>
      <c r="L263" s="151"/>
      <c r="M263" s="8">
        <v>8</v>
      </c>
      <c r="N263" s="4" t="s">
        <v>663</v>
      </c>
      <c r="O263" s="4">
        <v>84413012.185599998</v>
      </c>
      <c r="P263" s="4">
        <v>10329365.667099999</v>
      </c>
      <c r="Q263" s="4">
        <v>-2536017.62</v>
      </c>
      <c r="R263" s="4">
        <v>35351528.144400001</v>
      </c>
      <c r="S263" s="5">
        <f t="shared" si="7"/>
        <v>127557888.37709999</v>
      </c>
    </row>
    <row r="264" spans="1:19" ht="24.95" customHeight="1" x14ac:dyDescent="0.2">
      <c r="A264" s="156"/>
      <c r="B264" s="151"/>
      <c r="C264" s="1">
        <v>3</v>
      </c>
      <c r="D264" s="4" t="s">
        <v>304</v>
      </c>
      <c r="E264" s="4">
        <v>80773545.895600006</v>
      </c>
      <c r="F264" s="4">
        <v>9884015.1557</v>
      </c>
      <c r="G264" s="4">
        <v>0</v>
      </c>
      <c r="H264" s="4">
        <v>23516383.353</v>
      </c>
      <c r="I264" s="5">
        <f t="shared" si="6"/>
        <v>114173944.4043</v>
      </c>
      <c r="J264" s="7"/>
      <c r="K264" s="148"/>
      <c r="L264" s="151"/>
      <c r="M264" s="8">
        <v>9</v>
      </c>
      <c r="N264" s="4" t="s">
        <v>664</v>
      </c>
      <c r="O264" s="4">
        <v>100180430.9022</v>
      </c>
      <c r="P264" s="4">
        <v>12258777.1326</v>
      </c>
      <c r="Q264" s="4">
        <v>-2536017.62</v>
      </c>
      <c r="R264" s="4">
        <v>42144037.881399997</v>
      </c>
      <c r="S264" s="5">
        <f t="shared" si="7"/>
        <v>152047228.29619998</v>
      </c>
    </row>
    <row r="265" spans="1:19" ht="24.95" customHeight="1" x14ac:dyDescent="0.2">
      <c r="A265" s="156"/>
      <c r="B265" s="151"/>
      <c r="C265" s="1">
        <v>4</v>
      </c>
      <c r="D265" s="4" t="s">
        <v>305</v>
      </c>
      <c r="E265" s="4">
        <v>83403071.225899994</v>
      </c>
      <c r="F265" s="4">
        <v>10205782.238299999</v>
      </c>
      <c r="G265" s="4">
        <v>0</v>
      </c>
      <c r="H265" s="4">
        <v>26577128.6072</v>
      </c>
      <c r="I265" s="5">
        <f t="shared" ref="I265:I328" si="8">E265+F265+G265+H265</f>
        <v>120185982.07139999</v>
      </c>
      <c r="J265" s="7"/>
      <c r="K265" s="148"/>
      <c r="L265" s="151"/>
      <c r="M265" s="8">
        <v>10</v>
      </c>
      <c r="N265" s="4" t="s">
        <v>665</v>
      </c>
      <c r="O265" s="4">
        <v>104884307.6499</v>
      </c>
      <c r="P265" s="4">
        <v>12834376.3408</v>
      </c>
      <c r="Q265" s="4">
        <v>-2536017.62</v>
      </c>
      <c r="R265" s="4">
        <v>43136347.164300002</v>
      </c>
      <c r="S265" s="5">
        <f t="shared" ref="S265:S328" si="9">O265+P265+Q265+R265</f>
        <v>158319013.535</v>
      </c>
    </row>
    <row r="266" spans="1:19" ht="24.95" customHeight="1" x14ac:dyDescent="0.2">
      <c r="A266" s="156"/>
      <c r="B266" s="151"/>
      <c r="C266" s="1">
        <v>5</v>
      </c>
      <c r="D266" s="4" t="s">
        <v>306</v>
      </c>
      <c r="E266" s="4">
        <v>88340105.261299998</v>
      </c>
      <c r="F266" s="4">
        <v>10809912.2006</v>
      </c>
      <c r="G266" s="4">
        <v>0</v>
      </c>
      <c r="H266" s="4">
        <v>28216397.863400001</v>
      </c>
      <c r="I266" s="5">
        <f t="shared" si="8"/>
        <v>127366415.32529999</v>
      </c>
      <c r="J266" s="7"/>
      <c r="K266" s="148"/>
      <c r="L266" s="151"/>
      <c r="M266" s="8">
        <v>11</v>
      </c>
      <c r="N266" s="4" t="s">
        <v>850</v>
      </c>
      <c r="O266" s="4">
        <v>75856084.891499996</v>
      </c>
      <c r="P266" s="4">
        <v>9282280.2862999998</v>
      </c>
      <c r="Q266" s="4">
        <v>-2536017.62</v>
      </c>
      <c r="R266" s="4">
        <v>32360320.7377</v>
      </c>
      <c r="S266" s="5">
        <f t="shared" si="9"/>
        <v>114962668.2955</v>
      </c>
    </row>
    <row r="267" spans="1:19" ht="24.95" customHeight="1" x14ac:dyDescent="0.2">
      <c r="A267" s="156"/>
      <c r="B267" s="151"/>
      <c r="C267" s="1">
        <v>6</v>
      </c>
      <c r="D267" s="4" t="s">
        <v>307</v>
      </c>
      <c r="E267" s="4">
        <v>90054633.390300006</v>
      </c>
      <c r="F267" s="4">
        <v>11019713.8358</v>
      </c>
      <c r="G267" s="4">
        <v>0</v>
      </c>
      <c r="H267" s="4">
        <v>29093270.719700001</v>
      </c>
      <c r="I267" s="5">
        <f t="shared" si="8"/>
        <v>130167617.94580001</v>
      </c>
      <c r="J267" s="7"/>
      <c r="K267" s="148"/>
      <c r="L267" s="151"/>
      <c r="M267" s="8">
        <v>12</v>
      </c>
      <c r="N267" s="4" t="s">
        <v>666</v>
      </c>
      <c r="O267" s="4">
        <v>79108823.684499994</v>
      </c>
      <c r="P267" s="4">
        <v>9680308.1204000004</v>
      </c>
      <c r="Q267" s="4">
        <v>-2536017.62</v>
      </c>
      <c r="R267" s="4">
        <v>32247104.2423</v>
      </c>
      <c r="S267" s="5">
        <f t="shared" si="9"/>
        <v>118500218.42719999</v>
      </c>
    </row>
    <row r="268" spans="1:19" ht="24.95" customHeight="1" x14ac:dyDescent="0.2">
      <c r="A268" s="156"/>
      <c r="B268" s="151"/>
      <c r="C268" s="1">
        <v>7</v>
      </c>
      <c r="D268" s="4" t="s">
        <v>308</v>
      </c>
      <c r="E268" s="4">
        <v>74205577.1118</v>
      </c>
      <c r="F268" s="4">
        <v>9080312.6281000003</v>
      </c>
      <c r="G268" s="4">
        <v>0</v>
      </c>
      <c r="H268" s="4">
        <v>23932950.458099999</v>
      </c>
      <c r="I268" s="5">
        <f t="shared" si="8"/>
        <v>107218840.19799998</v>
      </c>
      <c r="J268" s="7"/>
      <c r="K268" s="148"/>
      <c r="L268" s="151"/>
      <c r="M268" s="8">
        <v>13</v>
      </c>
      <c r="N268" s="4" t="s">
        <v>871</v>
      </c>
      <c r="O268" s="4">
        <v>77550631.730000004</v>
      </c>
      <c r="P268" s="4">
        <v>9489636.8713000007</v>
      </c>
      <c r="Q268" s="4">
        <v>-2536017.62</v>
      </c>
      <c r="R268" s="4">
        <v>32377240.2139</v>
      </c>
      <c r="S268" s="5">
        <f t="shared" si="9"/>
        <v>116881491.1952</v>
      </c>
    </row>
    <row r="269" spans="1:19" ht="24.95" customHeight="1" x14ac:dyDescent="0.2">
      <c r="A269" s="156"/>
      <c r="B269" s="151"/>
      <c r="C269" s="1">
        <v>8</v>
      </c>
      <c r="D269" s="4" t="s">
        <v>309</v>
      </c>
      <c r="E269" s="4">
        <v>91415334.836199999</v>
      </c>
      <c r="F269" s="4">
        <v>11186218.767100001</v>
      </c>
      <c r="G269" s="4">
        <v>0</v>
      </c>
      <c r="H269" s="4">
        <v>27846629.309599999</v>
      </c>
      <c r="I269" s="5">
        <f t="shared" si="8"/>
        <v>130448182.9129</v>
      </c>
      <c r="J269" s="7"/>
      <c r="K269" s="148"/>
      <c r="L269" s="151"/>
      <c r="M269" s="8">
        <v>14</v>
      </c>
      <c r="N269" s="4" t="s">
        <v>667</v>
      </c>
      <c r="O269" s="4">
        <v>115183158.3936</v>
      </c>
      <c r="P269" s="4">
        <v>14094615.639599999</v>
      </c>
      <c r="Q269" s="4">
        <v>-2536017.62</v>
      </c>
      <c r="R269" s="4">
        <v>42861375.676100001</v>
      </c>
      <c r="S269" s="5">
        <f t="shared" si="9"/>
        <v>169603132.08929998</v>
      </c>
    </row>
    <row r="270" spans="1:19" ht="24.95" customHeight="1" x14ac:dyDescent="0.2">
      <c r="A270" s="156"/>
      <c r="B270" s="151"/>
      <c r="C270" s="1">
        <v>9</v>
      </c>
      <c r="D270" s="4" t="s">
        <v>310</v>
      </c>
      <c r="E270" s="4">
        <v>97810774.696400002</v>
      </c>
      <c r="F270" s="4">
        <v>11968809.4508</v>
      </c>
      <c r="G270" s="4">
        <v>0</v>
      </c>
      <c r="H270" s="4">
        <v>31583973.619600002</v>
      </c>
      <c r="I270" s="5">
        <f t="shared" si="8"/>
        <v>141363557.76680002</v>
      </c>
      <c r="J270" s="7"/>
      <c r="K270" s="148"/>
      <c r="L270" s="151"/>
      <c r="M270" s="8">
        <v>15</v>
      </c>
      <c r="N270" s="4" t="s">
        <v>872</v>
      </c>
      <c r="O270" s="4">
        <v>78544153.290399998</v>
      </c>
      <c r="P270" s="4">
        <v>9611211.1075999998</v>
      </c>
      <c r="Q270" s="4">
        <v>-2536017.62</v>
      </c>
      <c r="R270" s="4">
        <v>33275112.420200001</v>
      </c>
      <c r="S270" s="5">
        <f t="shared" si="9"/>
        <v>118894459.1982</v>
      </c>
    </row>
    <row r="271" spans="1:19" ht="24.95" customHeight="1" x14ac:dyDescent="0.2">
      <c r="A271" s="156"/>
      <c r="B271" s="151"/>
      <c r="C271" s="1">
        <v>10</v>
      </c>
      <c r="D271" s="4" t="s">
        <v>311</v>
      </c>
      <c r="E271" s="4">
        <v>85410285.701199993</v>
      </c>
      <c r="F271" s="4">
        <v>10451399.0189</v>
      </c>
      <c r="G271" s="4">
        <v>0</v>
      </c>
      <c r="H271" s="4">
        <v>27141111.149</v>
      </c>
      <c r="I271" s="5">
        <f t="shared" si="8"/>
        <v>123002795.86909999</v>
      </c>
      <c r="J271" s="7"/>
      <c r="K271" s="148"/>
      <c r="L271" s="151"/>
      <c r="M271" s="8">
        <v>16</v>
      </c>
      <c r="N271" s="4" t="s">
        <v>668</v>
      </c>
      <c r="O271" s="4">
        <v>82420940.179800004</v>
      </c>
      <c r="P271" s="4">
        <v>10085601.8248</v>
      </c>
      <c r="Q271" s="4">
        <v>-2536017.62</v>
      </c>
      <c r="R271" s="4">
        <v>33534724.383900002</v>
      </c>
      <c r="S271" s="5">
        <f t="shared" si="9"/>
        <v>123505248.7685</v>
      </c>
    </row>
    <row r="272" spans="1:19" ht="24.95" customHeight="1" x14ac:dyDescent="0.2">
      <c r="A272" s="156"/>
      <c r="B272" s="151"/>
      <c r="C272" s="1">
        <v>11</v>
      </c>
      <c r="D272" s="4" t="s">
        <v>312</v>
      </c>
      <c r="E272" s="4">
        <v>91531203.770699993</v>
      </c>
      <c r="F272" s="4">
        <v>11200397.2991</v>
      </c>
      <c r="G272" s="4">
        <v>0</v>
      </c>
      <c r="H272" s="4">
        <v>28405931.996300001</v>
      </c>
      <c r="I272" s="5">
        <f t="shared" si="8"/>
        <v>131137533.06609999</v>
      </c>
      <c r="J272" s="7"/>
      <c r="K272" s="148"/>
      <c r="L272" s="151"/>
      <c r="M272" s="8">
        <v>17</v>
      </c>
      <c r="N272" s="4" t="s">
        <v>669</v>
      </c>
      <c r="O272" s="4">
        <v>107684348.4681</v>
      </c>
      <c r="P272" s="4">
        <v>13177008.8893</v>
      </c>
      <c r="Q272" s="4">
        <v>-2536017.62</v>
      </c>
      <c r="R272" s="4">
        <v>41596854.819499999</v>
      </c>
      <c r="S272" s="5">
        <f t="shared" si="9"/>
        <v>159922194.55689999</v>
      </c>
    </row>
    <row r="273" spans="1:19" ht="24.95" customHeight="1" x14ac:dyDescent="0.2">
      <c r="A273" s="156"/>
      <c r="B273" s="151"/>
      <c r="C273" s="1">
        <v>12</v>
      </c>
      <c r="D273" s="4" t="s">
        <v>313</v>
      </c>
      <c r="E273" s="4">
        <v>64232963.799500003</v>
      </c>
      <c r="F273" s="4">
        <v>7859994.0197000001</v>
      </c>
      <c r="G273" s="4">
        <v>0</v>
      </c>
      <c r="H273" s="4">
        <v>20911803.978100002</v>
      </c>
      <c r="I273" s="5">
        <f t="shared" si="8"/>
        <v>93004761.797300011</v>
      </c>
      <c r="J273" s="7"/>
      <c r="K273" s="148"/>
      <c r="L273" s="151"/>
      <c r="M273" s="8">
        <v>18</v>
      </c>
      <c r="N273" s="4" t="s">
        <v>670</v>
      </c>
      <c r="O273" s="4">
        <v>93111984.006300002</v>
      </c>
      <c r="P273" s="4">
        <v>11393832.608100001</v>
      </c>
      <c r="Q273" s="4">
        <v>-2536017.62</v>
      </c>
      <c r="R273" s="4">
        <v>33900653.056500003</v>
      </c>
      <c r="S273" s="5">
        <f t="shared" si="9"/>
        <v>135870452.05089998</v>
      </c>
    </row>
    <row r="274" spans="1:19" ht="24.95" customHeight="1" x14ac:dyDescent="0.2">
      <c r="A274" s="156"/>
      <c r="B274" s="151"/>
      <c r="C274" s="1">
        <v>13</v>
      </c>
      <c r="D274" s="4" t="s">
        <v>314</v>
      </c>
      <c r="E274" s="4">
        <v>81410947.212899998</v>
      </c>
      <c r="F274" s="4">
        <v>9962012.0321999993</v>
      </c>
      <c r="G274" s="4">
        <v>0</v>
      </c>
      <c r="H274" s="4">
        <v>26048784.962099999</v>
      </c>
      <c r="I274" s="5">
        <f t="shared" si="8"/>
        <v>117421744.20719999</v>
      </c>
      <c r="J274" s="7"/>
      <c r="K274" s="148"/>
      <c r="L274" s="151"/>
      <c r="M274" s="8">
        <v>19</v>
      </c>
      <c r="N274" s="4" t="s">
        <v>671</v>
      </c>
      <c r="O274" s="4">
        <v>85478162.709900007</v>
      </c>
      <c r="P274" s="4">
        <v>10459704.923699999</v>
      </c>
      <c r="Q274" s="4">
        <v>-2536017.62</v>
      </c>
      <c r="R274" s="4">
        <v>32360380.735800002</v>
      </c>
      <c r="S274" s="5">
        <f t="shared" si="9"/>
        <v>125762230.7494</v>
      </c>
    </row>
    <row r="275" spans="1:19" ht="24.95" customHeight="1" x14ac:dyDescent="0.2">
      <c r="A275" s="156"/>
      <c r="B275" s="151"/>
      <c r="C275" s="1">
        <v>14</v>
      </c>
      <c r="D275" s="4" t="s">
        <v>315</v>
      </c>
      <c r="E275" s="4">
        <v>79443825.887199998</v>
      </c>
      <c r="F275" s="4">
        <v>9721301.3293999992</v>
      </c>
      <c r="G275" s="4">
        <v>0</v>
      </c>
      <c r="H275" s="4">
        <v>25125113.554499999</v>
      </c>
      <c r="I275" s="5">
        <f t="shared" si="8"/>
        <v>114290240.7711</v>
      </c>
      <c r="J275" s="7"/>
      <c r="K275" s="148"/>
      <c r="L275" s="151"/>
      <c r="M275" s="8">
        <v>20</v>
      </c>
      <c r="N275" s="4" t="s">
        <v>873</v>
      </c>
      <c r="O275" s="4">
        <v>77181906.895999998</v>
      </c>
      <c r="P275" s="4">
        <v>9444517.1256000008</v>
      </c>
      <c r="Q275" s="4">
        <v>-2536017.62</v>
      </c>
      <c r="R275" s="4">
        <v>31087160.148499999</v>
      </c>
      <c r="S275" s="5">
        <f t="shared" si="9"/>
        <v>115177566.55009998</v>
      </c>
    </row>
    <row r="276" spans="1:19" ht="24.95" customHeight="1" x14ac:dyDescent="0.2">
      <c r="A276" s="156"/>
      <c r="B276" s="151"/>
      <c r="C276" s="1">
        <v>15</v>
      </c>
      <c r="D276" s="4" t="s">
        <v>316</v>
      </c>
      <c r="E276" s="4">
        <v>85204574.880799994</v>
      </c>
      <c r="F276" s="4">
        <v>10426226.806299999</v>
      </c>
      <c r="G276" s="4">
        <v>0</v>
      </c>
      <c r="H276" s="4">
        <v>27089572.744399998</v>
      </c>
      <c r="I276" s="5">
        <f t="shared" si="8"/>
        <v>122720374.43149999</v>
      </c>
      <c r="J276" s="7"/>
      <c r="K276" s="148"/>
      <c r="L276" s="151"/>
      <c r="M276" s="8">
        <v>21</v>
      </c>
      <c r="N276" s="4" t="s">
        <v>672</v>
      </c>
      <c r="O276" s="4">
        <v>95319200.450299993</v>
      </c>
      <c r="P276" s="4">
        <v>11663923.0262</v>
      </c>
      <c r="Q276" s="4">
        <v>-2536017.62</v>
      </c>
      <c r="R276" s="4">
        <v>38241218.693700001</v>
      </c>
      <c r="S276" s="5">
        <f t="shared" si="9"/>
        <v>142688324.55019999</v>
      </c>
    </row>
    <row r="277" spans="1:19" ht="24.95" customHeight="1" x14ac:dyDescent="0.2">
      <c r="A277" s="156"/>
      <c r="B277" s="152"/>
      <c r="C277" s="1">
        <v>16</v>
      </c>
      <c r="D277" s="4" t="s">
        <v>317</v>
      </c>
      <c r="E277" s="4">
        <v>82825492.4551</v>
      </c>
      <c r="F277" s="4">
        <v>10135105.6664</v>
      </c>
      <c r="G277" s="4">
        <v>0</v>
      </c>
      <c r="H277" s="4">
        <v>26352435.562600002</v>
      </c>
      <c r="I277" s="5">
        <f t="shared" si="8"/>
        <v>119313033.6841</v>
      </c>
      <c r="J277" s="7"/>
      <c r="K277" s="148"/>
      <c r="L277" s="151"/>
      <c r="M277" s="8">
        <v>22</v>
      </c>
      <c r="N277" s="4" t="s">
        <v>874</v>
      </c>
      <c r="O277" s="4">
        <v>88290803.815400004</v>
      </c>
      <c r="P277" s="4">
        <v>10803879.3313</v>
      </c>
      <c r="Q277" s="4">
        <v>-2536017.62</v>
      </c>
      <c r="R277" s="4">
        <v>35058917.202299997</v>
      </c>
      <c r="S277" s="5">
        <f t="shared" si="9"/>
        <v>131617582.729</v>
      </c>
    </row>
    <row r="278" spans="1:19" ht="24.95" customHeight="1" x14ac:dyDescent="0.2">
      <c r="A278" s="1"/>
      <c r="B278" s="153" t="s">
        <v>826</v>
      </c>
      <c r="C278" s="154"/>
      <c r="D278" s="155"/>
      <c r="E278" s="10">
        <v>1372105387.9452002</v>
      </c>
      <c r="F278" s="10">
        <v>167900397.33060002</v>
      </c>
      <c r="G278" s="10">
        <v>0</v>
      </c>
      <c r="H278" s="10">
        <v>435849649.10780001</v>
      </c>
      <c r="I278" s="5">
        <f t="shared" si="8"/>
        <v>1975855434.3836002</v>
      </c>
      <c r="J278" s="7"/>
      <c r="K278" s="148"/>
      <c r="L278" s="151"/>
      <c r="M278" s="8">
        <v>23</v>
      </c>
      <c r="N278" s="4" t="s">
        <v>875</v>
      </c>
      <c r="O278" s="4">
        <v>91403161.763400003</v>
      </c>
      <c r="P278" s="4">
        <v>11184729.184900001</v>
      </c>
      <c r="Q278" s="4">
        <v>-2536017.62</v>
      </c>
      <c r="R278" s="4">
        <v>38104602.922600001</v>
      </c>
      <c r="S278" s="5">
        <f t="shared" si="9"/>
        <v>138156476.2509</v>
      </c>
    </row>
    <row r="279" spans="1:19" ht="24.95" customHeight="1" x14ac:dyDescent="0.2">
      <c r="A279" s="156">
        <v>14</v>
      </c>
      <c r="B279" s="150" t="s">
        <v>39</v>
      </c>
      <c r="C279" s="1">
        <v>1</v>
      </c>
      <c r="D279" s="4" t="s">
        <v>318</v>
      </c>
      <c r="E279" s="4">
        <v>103753192.49429999</v>
      </c>
      <c r="F279" s="4">
        <v>12695965.191299999</v>
      </c>
      <c r="G279" s="4">
        <v>0</v>
      </c>
      <c r="H279" s="4">
        <v>30657175.2522</v>
      </c>
      <c r="I279" s="5">
        <f t="shared" si="8"/>
        <v>147106332.93779999</v>
      </c>
      <c r="J279" s="7"/>
      <c r="K279" s="148"/>
      <c r="L279" s="151"/>
      <c r="M279" s="8">
        <v>24</v>
      </c>
      <c r="N279" s="4" t="s">
        <v>876</v>
      </c>
      <c r="O279" s="4">
        <v>78247772.308300003</v>
      </c>
      <c r="P279" s="4">
        <v>9574943.8608999997</v>
      </c>
      <c r="Q279" s="4">
        <v>-2536017.62</v>
      </c>
      <c r="R279" s="4">
        <v>32230484.7568</v>
      </c>
      <c r="S279" s="5">
        <f t="shared" si="9"/>
        <v>117517183.30599999</v>
      </c>
    </row>
    <row r="280" spans="1:19" ht="24.95" customHeight="1" x14ac:dyDescent="0.2">
      <c r="A280" s="156"/>
      <c r="B280" s="151"/>
      <c r="C280" s="1">
        <v>2</v>
      </c>
      <c r="D280" s="4" t="s">
        <v>319</v>
      </c>
      <c r="E280" s="4">
        <v>87419521.117699996</v>
      </c>
      <c r="F280" s="4">
        <v>10697263.095899999</v>
      </c>
      <c r="G280" s="4">
        <v>0</v>
      </c>
      <c r="H280" s="4">
        <v>26792634.8796</v>
      </c>
      <c r="I280" s="5">
        <f t="shared" si="8"/>
        <v>124909419.0932</v>
      </c>
      <c r="J280" s="7"/>
      <c r="K280" s="148"/>
      <c r="L280" s="151"/>
      <c r="M280" s="8">
        <v>25</v>
      </c>
      <c r="N280" s="4" t="s">
        <v>673</v>
      </c>
      <c r="O280" s="4">
        <v>71604418.085999995</v>
      </c>
      <c r="P280" s="4">
        <v>8762016.6446000002</v>
      </c>
      <c r="Q280" s="4">
        <v>-2536017.62</v>
      </c>
      <c r="R280" s="4">
        <v>30092690.932500001</v>
      </c>
      <c r="S280" s="5">
        <f t="shared" si="9"/>
        <v>107923108.0431</v>
      </c>
    </row>
    <row r="281" spans="1:19" ht="24.95" customHeight="1" x14ac:dyDescent="0.2">
      <c r="A281" s="156"/>
      <c r="B281" s="151"/>
      <c r="C281" s="1">
        <v>3</v>
      </c>
      <c r="D281" s="4" t="s">
        <v>320</v>
      </c>
      <c r="E281" s="4">
        <v>118331587.3592</v>
      </c>
      <c r="F281" s="4">
        <v>14479879.3948</v>
      </c>
      <c r="G281" s="4">
        <v>0</v>
      </c>
      <c r="H281" s="4">
        <v>35514324.898500003</v>
      </c>
      <c r="I281" s="5">
        <f t="shared" si="8"/>
        <v>168325791.6525</v>
      </c>
      <c r="J281" s="7"/>
      <c r="K281" s="148"/>
      <c r="L281" s="151"/>
      <c r="M281" s="8">
        <v>26</v>
      </c>
      <c r="N281" s="4" t="s">
        <v>674</v>
      </c>
      <c r="O281" s="4">
        <v>94915734.611200005</v>
      </c>
      <c r="P281" s="4">
        <v>11614552.1285</v>
      </c>
      <c r="Q281" s="4">
        <v>-2536017.62</v>
      </c>
      <c r="R281" s="4">
        <v>38344895.484399997</v>
      </c>
      <c r="S281" s="5">
        <f t="shared" si="9"/>
        <v>142339164.60409999</v>
      </c>
    </row>
    <row r="282" spans="1:19" ht="24.95" customHeight="1" x14ac:dyDescent="0.2">
      <c r="A282" s="156"/>
      <c r="B282" s="151"/>
      <c r="C282" s="1">
        <v>4</v>
      </c>
      <c r="D282" s="4" t="s">
        <v>321</v>
      </c>
      <c r="E282" s="4">
        <v>111236038.9347</v>
      </c>
      <c r="F282" s="4">
        <v>13611618.538000001</v>
      </c>
      <c r="G282" s="4">
        <v>0</v>
      </c>
      <c r="H282" s="4">
        <v>33460168.485199999</v>
      </c>
      <c r="I282" s="5">
        <f t="shared" si="8"/>
        <v>158307825.95789999</v>
      </c>
      <c r="J282" s="7"/>
      <c r="K282" s="148"/>
      <c r="L282" s="151"/>
      <c r="M282" s="8">
        <v>27</v>
      </c>
      <c r="N282" s="4" t="s">
        <v>877</v>
      </c>
      <c r="O282" s="4">
        <v>103413345.72930001</v>
      </c>
      <c r="P282" s="4">
        <v>12654379.1678</v>
      </c>
      <c r="Q282" s="4">
        <v>-2536017.62</v>
      </c>
      <c r="R282" s="4">
        <v>42084819.714500003</v>
      </c>
      <c r="S282" s="5">
        <f t="shared" si="9"/>
        <v>155616526.99160001</v>
      </c>
    </row>
    <row r="283" spans="1:19" ht="24.95" customHeight="1" x14ac:dyDescent="0.2">
      <c r="A283" s="156"/>
      <c r="B283" s="151"/>
      <c r="C283" s="1">
        <v>5</v>
      </c>
      <c r="D283" s="4" t="s">
        <v>322</v>
      </c>
      <c r="E283" s="4">
        <v>107552439.40719999</v>
      </c>
      <c r="F283" s="4">
        <v>13160867.5755</v>
      </c>
      <c r="G283" s="4">
        <v>0</v>
      </c>
      <c r="H283" s="4">
        <v>30692514.158300001</v>
      </c>
      <c r="I283" s="5">
        <f t="shared" si="8"/>
        <v>151405821.141</v>
      </c>
      <c r="J283" s="7"/>
      <c r="K283" s="148"/>
      <c r="L283" s="151"/>
      <c r="M283" s="8">
        <v>28</v>
      </c>
      <c r="N283" s="4" t="s">
        <v>675</v>
      </c>
      <c r="O283" s="4">
        <v>79204791.1523</v>
      </c>
      <c r="P283" s="4">
        <v>9692051.3698999994</v>
      </c>
      <c r="Q283" s="4">
        <v>-2536017.62</v>
      </c>
      <c r="R283" s="4">
        <v>32448038.022399999</v>
      </c>
      <c r="S283" s="5">
        <f t="shared" si="9"/>
        <v>118808862.92460001</v>
      </c>
    </row>
    <row r="284" spans="1:19" ht="24.95" customHeight="1" x14ac:dyDescent="0.2">
      <c r="A284" s="156"/>
      <c r="B284" s="151"/>
      <c r="C284" s="1">
        <v>6</v>
      </c>
      <c r="D284" s="4" t="s">
        <v>323</v>
      </c>
      <c r="E284" s="4">
        <v>103408258.9744</v>
      </c>
      <c r="F284" s="4">
        <v>12653756.7169</v>
      </c>
      <c r="G284" s="4">
        <v>0</v>
      </c>
      <c r="H284" s="4">
        <v>28952268.027899999</v>
      </c>
      <c r="I284" s="5">
        <f t="shared" si="8"/>
        <v>145014283.71920002</v>
      </c>
      <c r="J284" s="7"/>
      <c r="K284" s="148"/>
      <c r="L284" s="151"/>
      <c r="M284" s="8">
        <v>29</v>
      </c>
      <c r="N284" s="4" t="s">
        <v>676</v>
      </c>
      <c r="O284" s="4">
        <v>95252940.4507</v>
      </c>
      <c r="P284" s="4">
        <v>11655814.9899</v>
      </c>
      <c r="Q284" s="4">
        <v>-2536017.62</v>
      </c>
      <c r="R284" s="4">
        <v>35219172.241499998</v>
      </c>
      <c r="S284" s="5">
        <f t="shared" si="9"/>
        <v>139591910.06209999</v>
      </c>
    </row>
    <row r="285" spans="1:19" ht="24.95" customHeight="1" x14ac:dyDescent="0.2">
      <c r="A285" s="156"/>
      <c r="B285" s="151"/>
      <c r="C285" s="1">
        <v>7</v>
      </c>
      <c r="D285" s="4" t="s">
        <v>324</v>
      </c>
      <c r="E285" s="4">
        <v>104409862.6125</v>
      </c>
      <c r="F285" s="4">
        <v>12776319.932800001</v>
      </c>
      <c r="G285" s="4">
        <v>0</v>
      </c>
      <c r="H285" s="4">
        <v>31323994.610800002</v>
      </c>
      <c r="I285" s="5">
        <f t="shared" si="8"/>
        <v>148510177.1561</v>
      </c>
      <c r="J285" s="7"/>
      <c r="K285" s="148"/>
      <c r="L285" s="151"/>
      <c r="M285" s="8">
        <v>30</v>
      </c>
      <c r="N285" s="4" t="s">
        <v>878</v>
      </c>
      <c r="O285" s="4">
        <v>80425264.208900005</v>
      </c>
      <c r="P285" s="4">
        <v>9841396.9762999993</v>
      </c>
      <c r="Q285" s="4">
        <v>-2536017.62</v>
      </c>
      <c r="R285" s="4">
        <v>33612301.9824</v>
      </c>
      <c r="S285" s="5">
        <f t="shared" si="9"/>
        <v>121342945.5476</v>
      </c>
    </row>
    <row r="286" spans="1:19" ht="24.95" customHeight="1" x14ac:dyDescent="0.2">
      <c r="A286" s="156"/>
      <c r="B286" s="151"/>
      <c r="C286" s="1">
        <v>8</v>
      </c>
      <c r="D286" s="4" t="s">
        <v>325</v>
      </c>
      <c r="E286" s="4">
        <v>113004598.2853</v>
      </c>
      <c r="F286" s="4">
        <v>13828031.810799999</v>
      </c>
      <c r="G286" s="4">
        <v>0</v>
      </c>
      <c r="H286" s="4">
        <v>34334881.408399999</v>
      </c>
      <c r="I286" s="5">
        <f t="shared" si="8"/>
        <v>161167511.5045</v>
      </c>
      <c r="J286" s="7"/>
      <c r="K286" s="148"/>
      <c r="L286" s="151"/>
      <c r="M286" s="8">
        <v>31</v>
      </c>
      <c r="N286" s="4" t="s">
        <v>677</v>
      </c>
      <c r="O286" s="4">
        <v>80776356.419599995</v>
      </c>
      <c r="P286" s="4">
        <v>9884359.0710000005</v>
      </c>
      <c r="Q286" s="4">
        <v>-2536017.62</v>
      </c>
      <c r="R286" s="4">
        <v>34355678.971100003</v>
      </c>
      <c r="S286" s="5">
        <f t="shared" si="9"/>
        <v>122480376.84169999</v>
      </c>
    </row>
    <row r="287" spans="1:19" ht="24.95" customHeight="1" x14ac:dyDescent="0.2">
      <c r="A287" s="156"/>
      <c r="B287" s="151"/>
      <c r="C287" s="1">
        <v>9</v>
      </c>
      <c r="D287" s="4" t="s">
        <v>326</v>
      </c>
      <c r="E287" s="4">
        <v>102825861.14470001</v>
      </c>
      <c r="F287" s="4">
        <v>12582490.451300001</v>
      </c>
      <c r="G287" s="4">
        <v>0</v>
      </c>
      <c r="H287" s="4">
        <v>27608909.611699998</v>
      </c>
      <c r="I287" s="5">
        <f t="shared" si="8"/>
        <v>143017261.20770001</v>
      </c>
      <c r="J287" s="7"/>
      <c r="K287" s="148"/>
      <c r="L287" s="151"/>
      <c r="M287" s="8">
        <v>32</v>
      </c>
      <c r="N287" s="4" t="s">
        <v>678</v>
      </c>
      <c r="O287" s="4">
        <v>80384111.885600001</v>
      </c>
      <c r="P287" s="4">
        <v>9836361.2905999999</v>
      </c>
      <c r="Q287" s="4">
        <v>-2536017.62</v>
      </c>
      <c r="R287" s="4">
        <v>32794947.283799998</v>
      </c>
      <c r="S287" s="5">
        <f t="shared" si="9"/>
        <v>120479402.84</v>
      </c>
    </row>
    <row r="288" spans="1:19" ht="24.95" customHeight="1" x14ac:dyDescent="0.2">
      <c r="A288" s="156"/>
      <c r="B288" s="151"/>
      <c r="C288" s="1">
        <v>10</v>
      </c>
      <c r="D288" s="4" t="s">
        <v>327</v>
      </c>
      <c r="E288" s="4">
        <v>96159404.441699997</v>
      </c>
      <c r="F288" s="4">
        <v>11766736.2541</v>
      </c>
      <c r="G288" s="4">
        <v>0</v>
      </c>
      <c r="H288" s="4">
        <v>27674127.592900001</v>
      </c>
      <c r="I288" s="5">
        <f t="shared" si="8"/>
        <v>135600268.28869998</v>
      </c>
      <c r="J288" s="7"/>
      <c r="K288" s="149"/>
      <c r="L288" s="152"/>
      <c r="M288" s="8">
        <v>33</v>
      </c>
      <c r="N288" s="4" t="s">
        <v>679</v>
      </c>
      <c r="O288" s="4">
        <v>92657934.977500007</v>
      </c>
      <c r="P288" s="4">
        <v>11338271.9981</v>
      </c>
      <c r="Q288" s="4">
        <v>-2536017.62</v>
      </c>
      <c r="R288" s="4">
        <v>34705708.135899998</v>
      </c>
      <c r="S288" s="5">
        <f t="shared" si="9"/>
        <v>136165897.49149999</v>
      </c>
    </row>
    <row r="289" spans="1:19" ht="24.95" customHeight="1" x14ac:dyDescent="0.2">
      <c r="A289" s="156"/>
      <c r="B289" s="151"/>
      <c r="C289" s="1">
        <v>11</v>
      </c>
      <c r="D289" s="4" t="s">
        <v>328</v>
      </c>
      <c r="E289" s="4">
        <v>100672432.6376</v>
      </c>
      <c r="F289" s="4">
        <v>12318981.900800001</v>
      </c>
      <c r="G289" s="4">
        <v>0</v>
      </c>
      <c r="H289" s="4">
        <v>27695666.926100001</v>
      </c>
      <c r="I289" s="5">
        <f t="shared" si="8"/>
        <v>140687081.46450001</v>
      </c>
      <c r="J289" s="7"/>
      <c r="K289" s="14"/>
      <c r="L289" s="153" t="s">
        <v>843</v>
      </c>
      <c r="M289" s="154"/>
      <c r="N289" s="155"/>
      <c r="O289" s="10">
        <v>2989991347.1425996</v>
      </c>
      <c r="P289" s="10">
        <v>365876221.76149994</v>
      </c>
      <c r="Q289" s="10">
        <v>-83688581.460000008</v>
      </c>
      <c r="R289" s="10">
        <v>1199483430.8689001</v>
      </c>
      <c r="S289" s="6">
        <f t="shared" si="9"/>
        <v>4471662418.3129997</v>
      </c>
    </row>
    <row r="290" spans="1:19" ht="24.95" customHeight="1" x14ac:dyDescent="0.2">
      <c r="A290" s="156"/>
      <c r="B290" s="151"/>
      <c r="C290" s="1">
        <v>12</v>
      </c>
      <c r="D290" s="4" t="s">
        <v>329</v>
      </c>
      <c r="E290" s="4">
        <v>97745874.633499995</v>
      </c>
      <c r="F290" s="4">
        <v>11960867.8259</v>
      </c>
      <c r="G290" s="4">
        <v>0</v>
      </c>
      <c r="H290" s="4">
        <v>27570930.7874</v>
      </c>
      <c r="I290" s="5">
        <f t="shared" si="8"/>
        <v>137277673.24680001</v>
      </c>
      <c r="J290" s="7"/>
      <c r="K290" s="147">
        <v>31</v>
      </c>
      <c r="L290" s="150" t="s">
        <v>56</v>
      </c>
      <c r="M290" s="8">
        <v>1</v>
      </c>
      <c r="N290" s="4" t="s">
        <v>680</v>
      </c>
      <c r="O290" s="4">
        <v>109298071.25130001</v>
      </c>
      <c r="P290" s="4">
        <v>13374475.2785</v>
      </c>
      <c r="Q290" s="4">
        <v>0</v>
      </c>
      <c r="R290" s="4">
        <v>29481360.898899999</v>
      </c>
      <c r="S290" s="5">
        <f t="shared" si="9"/>
        <v>152153907.4287</v>
      </c>
    </row>
    <row r="291" spans="1:19" ht="24.95" customHeight="1" x14ac:dyDescent="0.2">
      <c r="A291" s="156"/>
      <c r="B291" s="151"/>
      <c r="C291" s="1">
        <v>13</v>
      </c>
      <c r="D291" s="4" t="s">
        <v>330</v>
      </c>
      <c r="E291" s="4">
        <v>126593694.5518</v>
      </c>
      <c r="F291" s="4">
        <v>15490888.529100001</v>
      </c>
      <c r="G291" s="4">
        <v>0</v>
      </c>
      <c r="H291" s="4">
        <v>37346908.170699999</v>
      </c>
      <c r="I291" s="5">
        <f t="shared" si="8"/>
        <v>179431491.25160003</v>
      </c>
      <c r="J291" s="7"/>
      <c r="K291" s="148"/>
      <c r="L291" s="151"/>
      <c r="M291" s="8">
        <v>2</v>
      </c>
      <c r="N291" s="4" t="s">
        <v>521</v>
      </c>
      <c r="O291" s="4">
        <v>110254843.6507</v>
      </c>
      <c r="P291" s="4">
        <v>13491552.630899999</v>
      </c>
      <c r="Q291" s="4">
        <v>0</v>
      </c>
      <c r="R291" s="4">
        <v>30176859.369600002</v>
      </c>
      <c r="S291" s="5">
        <f t="shared" si="9"/>
        <v>153923255.6512</v>
      </c>
    </row>
    <row r="292" spans="1:19" ht="24.95" customHeight="1" x14ac:dyDescent="0.2">
      <c r="A292" s="156"/>
      <c r="B292" s="151"/>
      <c r="C292" s="1">
        <v>14</v>
      </c>
      <c r="D292" s="4" t="s">
        <v>331</v>
      </c>
      <c r="E292" s="4">
        <v>86861081.127100006</v>
      </c>
      <c r="F292" s="4">
        <v>10628928.478800001</v>
      </c>
      <c r="G292" s="4">
        <v>0</v>
      </c>
      <c r="H292" s="4">
        <v>26364488.133000001</v>
      </c>
      <c r="I292" s="5">
        <f t="shared" si="8"/>
        <v>123854497.73890001</v>
      </c>
      <c r="J292" s="7"/>
      <c r="K292" s="148"/>
      <c r="L292" s="151"/>
      <c r="M292" s="8">
        <v>3</v>
      </c>
      <c r="N292" s="4" t="s">
        <v>681</v>
      </c>
      <c r="O292" s="4">
        <v>109774396.20630001</v>
      </c>
      <c r="P292" s="4">
        <v>13432761.726399999</v>
      </c>
      <c r="Q292" s="4">
        <v>0</v>
      </c>
      <c r="R292" s="4">
        <v>29672574.979800001</v>
      </c>
      <c r="S292" s="5">
        <f t="shared" si="9"/>
        <v>152879732.91250002</v>
      </c>
    </row>
    <row r="293" spans="1:19" ht="24.95" customHeight="1" x14ac:dyDescent="0.2">
      <c r="A293" s="156"/>
      <c r="B293" s="151"/>
      <c r="C293" s="1">
        <v>15</v>
      </c>
      <c r="D293" s="4" t="s">
        <v>332</v>
      </c>
      <c r="E293" s="4">
        <v>96141169.797999993</v>
      </c>
      <c r="F293" s="4">
        <v>11764504.935799999</v>
      </c>
      <c r="G293" s="4">
        <v>0</v>
      </c>
      <c r="H293" s="4">
        <v>29477131.780699998</v>
      </c>
      <c r="I293" s="5">
        <f t="shared" si="8"/>
        <v>137382806.51449999</v>
      </c>
      <c r="J293" s="7"/>
      <c r="K293" s="148"/>
      <c r="L293" s="151"/>
      <c r="M293" s="8">
        <v>4</v>
      </c>
      <c r="N293" s="4" t="s">
        <v>682</v>
      </c>
      <c r="O293" s="4">
        <v>83339900.128099993</v>
      </c>
      <c r="P293" s="4">
        <v>10198052.181700001</v>
      </c>
      <c r="Q293" s="4">
        <v>0</v>
      </c>
      <c r="R293" s="4">
        <v>24101627.429299999</v>
      </c>
      <c r="S293" s="5">
        <f t="shared" si="9"/>
        <v>117639579.73909999</v>
      </c>
    </row>
    <row r="294" spans="1:19" ht="24.95" customHeight="1" x14ac:dyDescent="0.2">
      <c r="A294" s="156"/>
      <c r="B294" s="151"/>
      <c r="C294" s="1">
        <v>16</v>
      </c>
      <c r="D294" s="4" t="s">
        <v>333</v>
      </c>
      <c r="E294" s="4">
        <v>109167016.3897</v>
      </c>
      <c r="F294" s="4">
        <v>13358438.4904</v>
      </c>
      <c r="G294" s="4">
        <v>0</v>
      </c>
      <c r="H294" s="4">
        <v>32809188.636399999</v>
      </c>
      <c r="I294" s="5">
        <f t="shared" si="8"/>
        <v>155334643.5165</v>
      </c>
      <c r="J294" s="7"/>
      <c r="K294" s="148"/>
      <c r="L294" s="151"/>
      <c r="M294" s="8">
        <v>5</v>
      </c>
      <c r="N294" s="4" t="s">
        <v>683</v>
      </c>
      <c r="O294" s="4">
        <v>145000052.24610001</v>
      </c>
      <c r="P294" s="4">
        <v>17743218.9969</v>
      </c>
      <c r="Q294" s="4">
        <v>0</v>
      </c>
      <c r="R294" s="4">
        <v>44722869.095899999</v>
      </c>
      <c r="S294" s="5">
        <f t="shared" si="9"/>
        <v>207466140.3389</v>
      </c>
    </row>
    <row r="295" spans="1:19" ht="24.95" customHeight="1" x14ac:dyDescent="0.2">
      <c r="A295" s="156"/>
      <c r="B295" s="152"/>
      <c r="C295" s="1">
        <v>17</v>
      </c>
      <c r="D295" s="4" t="s">
        <v>334</v>
      </c>
      <c r="E295" s="4">
        <v>90405377.153999999</v>
      </c>
      <c r="F295" s="4">
        <v>11062633.292099999</v>
      </c>
      <c r="G295" s="4">
        <v>0</v>
      </c>
      <c r="H295" s="4">
        <v>26238072.0462</v>
      </c>
      <c r="I295" s="5">
        <f t="shared" si="8"/>
        <v>127706082.4923</v>
      </c>
      <c r="J295" s="7"/>
      <c r="K295" s="148"/>
      <c r="L295" s="151"/>
      <c r="M295" s="8">
        <v>6</v>
      </c>
      <c r="N295" s="4" t="s">
        <v>684</v>
      </c>
      <c r="O295" s="4">
        <v>125388153.62</v>
      </c>
      <c r="P295" s="4">
        <v>15343370.1218</v>
      </c>
      <c r="Q295" s="4">
        <v>0</v>
      </c>
      <c r="R295" s="4">
        <v>37368056.765100002</v>
      </c>
      <c r="S295" s="5">
        <f t="shared" si="9"/>
        <v>178099580.50690001</v>
      </c>
    </row>
    <row r="296" spans="1:19" ht="24.95" customHeight="1" x14ac:dyDescent="0.2">
      <c r="A296" s="1"/>
      <c r="B296" s="153" t="s">
        <v>827</v>
      </c>
      <c r="C296" s="154"/>
      <c r="D296" s="155"/>
      <c r="E296" s="10">
        <v>1755687411.0634003</v>
      </c>
      <c r="F296" s="10">
        <v>214838172.41429996</v>
      </c>
      <c r="G296" s="10">
        <v>0</v>
      </c>
      <c r="H296" s="10">
        <v>514513385.40599996</v>
      </c>
      <c r="I296" s="6">
        <f t="shared" si="8"/>
        <v>2485038968.8837004</v>
      </c>
      <c r="J296" s="7"/>
      <c r="K296" s="148"/>
      <c r="L296" s="151"/>
      <c r="M296" s="8">
        <v>7</v>
      </c>
      <c r="N296" s="4" t="s">
        <v>685</v>
      </c>
      <c r="O296" s="4">
        <v>110071175.6529</v>
      </c>
      <c r="P296" s="4">
        <v>13469077.732000001</v>
      </c>
      <c r="Q296" s="4">
        <v>0</v>
      </c>
      <c r="R296" s="4">
        <v>28919238.2995</v>
      </c>
      <c r="S296" s="5">
        <f t="shared" si="9"/>
        <v>152459491.68439999</v>
      </c>
    </row>
    <row r="297" spans="1:19" ht="24.95" customHeight="1" x14ac:dyDescent="0.2">
      <c r="A297" s="156">
        <v>15</v>
      </c>
      <c r="B297" s="150" t="s">
        <v>40</v>
      </c>
      <c r="C297" s="1">
        <v>1</v>
      </c>
      <c r="D297" s="4" t="s">
        <v>335</v>
      </c>
      <c r="E297" s="4">
        <v>144243371.2933</v>
      </c>
      <c r="F297" s="4">
        <v>17650626.231199998</v>
      </c>
      <c r="G297" s="4">
        <v>-4907596.13</v>
      </c>
      <c r="H297" s="4">
        <v>38448234.729699999</v>
      </c>
      <c r="I297" s="5">
        <f t="shared" si="8"/>
        <v>195434636.12420002</v>
      </c>
      <c r="J297" s="7"/>
      <c r="K297" s="148"/>
      <c r="L297" s="151"/>
      <c r="M297" s="8">
        <v>8</v>
      </c>
      <c r="N297" s="4" t="s">
        <v>686</v>
      </c>
      <c r="O297" s="4">
        <v>97210604.001399994</v>
      </c>
      <c r="P297" s="4">
        <v>11895368.373299999</v>
      </c>
      <c r="Q297" s="4">
        <v>0</v>
      </c>
      <c r="R297" s="4">
        <v>26250880.898800001</v>
      </c>
      <c r="S297" s="5">
        <f t="shared" si="9"/>
        <v>135356853.2735</v>
      </c>
    </row>
    <row r="298" spans="1:19" ht="24.95" customHeight="1" x14ac:dyDescent="0.2">
      <c r="A298" s="156"/>
      <c r="B298" s="151"/>
      <c r="C298" s="1">
        <v>2</v>
      </c>
      <c r="D298" s="4" t="s">
        <v>336</v>
      </c>
      <c r="E298" s="4">
        <v>104754223.3707</v>
      </c>
      <c r="F298" s="4">
        <v>12818458.32</v>
      </c>
      <c r="G298" s="4">
        <v>-4907596.13</v>
      </c>
      <c r="H298" s="4">
        <v>30930227.450599998</v>
      </c>
      <c r="I298" s="5">
        <f t="shared" si="8"/>
        <v>143595313.0113</v>
      </c>
      <c r="J298" s="7"/>
      <c r="K298" s="148"/>
      <c r="L298" s="151"/>
      <c r="M298" s="8">
        <v>9</v>
      </c>
      <c r="N298" s="4" t="s">
        <v>687</v>
      </c>
      <c r="O298" s="4">
        <v>99706556.577900007</v>
      </c>
      <c r="P298" s="4">
        <v>12200790.561000001</v>
      </c>
      <c r="Q298" s="4">
        <v>0</v>
      </c>
      <c r="R298" s="4">
        <v>27403985.204300001</v>
      </c>
      <c r="S298" s="5">
        <f t="shared" si="9"/>
        <v>139311332.34320003</v>
      </c>
    </row>
    <row r="299" spans="1:19" ht="24.95" customHeight="1" x14ac:dyDescent="0.2">
      <c r="A299" s="156"/>
      <c r="B299" s="151"/>
      <c r="C299" s="1">
        <v>3</v>
      </c>
      <c r="D299" s="4" t="s">
        <v>852</v>
      </c>
      <c r="E299" s="4">
        <v>105432824.28839999</v>
      </c>
      <c r="F299" s="4">
        <v>12901496.667300001</v>
      </c>
      <c r="G299" s="4">
        <v>-4907596.13</v>
      </c>
      <c r="H299" s="4">
        <v>30305946.7753</v>
      </c>
      <c r="I299" s="5">
        <f t="shared" si="8"/>
        <v>143732671.60100001</v>
      </c>
      <c r="J299" s="7"/>
      <c r="K299" s="148"/>
      <c r="L299" s="151"/>
      <c r="M299" s="8">
        <v>10</v>
      </c>
      <c r="N299" s="4" t="s">
        <v>688</v>
      </c>
      <c r="O299" s="4">
        <v>94586118.694800004</v>
      </c>
      <c r="P299" s="4">
        <v>11574218.0231</v>
      </c>
      <c r="Q299" s="4">
        <v>0</v>
      </c>
      <c r="R299" s="4">
        <v>25343768.978599999</v>
      </c>
      <c r="S299" s="5">
        <f t="shared" si="9"/>
        <v>131504105.6965</v>
      </c>
    </row>
    <row r="300" spans="1:19" ht="24.95" customHeight="1" x14ac:dyDescent="0.2">
      <c r="A300" s="156"/>
      <c r="B300" s="151"/>
      <c r="C300" s="1">
        <v>4</v>
      </c>
      <c r="D300" s="4" t="s">
        <v>337</v>
      </c>
      <c r="E300" s="4">
        <v>114883289.0008</v>
      </c>
      <c r="F300" s="4">
        <v>14057921.5265</v>
      </c>
      <c r="G300" s="4">
        <v>-4907596.13</v>
      </c>
      <c r="H300" s="4">
        <v>30608697.4036</v>
      </c>
      <c r="I300" s="5">
        <f t="shared" si="8"/>
        <v>154642311.80090001</v>
      </c>
      <c r="J300" s="7"/>
      <c r="K300" s="148"/>
      <c r="L300" s="151"/>
      <c r="M300" s="8">
        <v>11</v>
      </c>
      <c r="N300" s="4" t="s">
        <v>689</v>
      </c>
      <c r="O300" s="4">
        <v>130682990.0738</v>
      </c>
      <c r="P300" s="4">
        <v>15991283.286599999</v>
      </c>
      <c r="Q300" s="4">
        <v>0</v>
      </c>
      <c r="R300" s="4">
        <v>36660978.652800001</v>
      </c>
      <c r="S300" s="5">
        <f t="shared" si="9"/>
        <v>183335252.01319999</v>
      </c>
    </row>
    <row r="301" spans="1:19" ht="24.95" customHeight="1" x14ac:dyDescent="0.2">
      <c r="A301" s="156"/>
      <c r="B301" s="151"/>
      <c r="C301" s="1">
        <v>5</v>
      </c>
      <c r="D301" s="4" t="s">
        <v>338</v>
      </c>
      <c r="E301" s="4">
        <v>111739721.2392</v>
      </c>
      <c r="F301" s="4">
        <v>13673252.622199999</v>
      </c>
      <c r="G301" s="4">
        <v>-4907596.13</v>
      </c>
      <c r="H301" s="4">
        <v>32342463.7346</v>
      </c>
      <c r="I301" s="5">
        <f t="shared" si="8"/>
        <v>152847841.46599999</v>
      </c>
      <c r="J301" s="7"/>
      <c r="K301" s="148"/>
      <c r="L301" s="151"/>
      <c r="M301" s="8">
        <v>12</v>
      </c>
      <c r="N301" s="4" t="s">
        <v>690</v>
      </c>
      <c r="O301" s="4">
        <v>87982628.260100007</v>
      </c>
      <c r="P301" s="4">
        <v>10766168.818299999</v>
      </c>
      <c r="Q301" s="4">
        <v>0</v>
      </c>
      <c r="R301" s="4">
        <v>24810145.497000001</v>
      </c>
      <c r="S301" s="5">
        <f t="shared" si="9"/>
        <v>123558942.57539999</v>
      </c>
    </row>
    <row r="302" spans="1:19" ht="24.95" customHeight="1" x14ac:dyDescent="0.2">
      <c r="A302" s="156"/>
      <c r="B302" s="151"/>
      <c r="C302" s="1">
        <v>6</v>
      </c>
      <c r="D302" s="4" t="s">
        <v>40</v>
      </c>
      <c r="E302" s="4">
        <v>121670362.24089999</v>
      </c>
      <c r="F302" s="4">
        <v>14888435.205499999</v>
      </c>
      <c r="G302" s="4">
        <v>-4907596.13</v>
      </c>
      <c r="H302" s="4">
        <v>34257184.464199997</v>
      </c>
      <c r="I302" s="5">
        <f t="shared" si="8"/>
        <v>165908385.78059998</v>
      </c>
      <c r="J302" s="7"/>
      <c r="K302" s="148"/>
      <c r="L302" s="151"/>
      <c r="M302" s="8">
        <v>13</v>
      </c>
      <c r="N302" s="4" t="s">
        <v>691</v>
      </c>
      <c r="O302" s="4">
        <v>117458511.2272</v>
      </c>
      <c r="P302" s="4">
        <v>14373043.702199999</v>
      </c>
      <c r="Q302" s="4">
        <v>0</v>
      </c>
      <c r="R302" s="4">
        <v>30466410.406599998</v>
      </c>
      <c r="S302" s="5">
        <f t="shared" si="9"/>
        <v>162297965.336</v>
      </c>
    </row>
    <row r="303" spans="1:19" ht="24.95" customHeight="1" x14ac:dyDescent="0.2">
      <c r="A303" s="156"/>
      <c r="B303" s="151"/>
      <c r="C303" s="1">
        <v>7</v>
      </c>
      <c r="D303" s="4" t="s">
        <v>339</v>
      </c>
      <c r="E303" s="4">
        <v>95400807.219099998</v>
      </c>
      <c r="F303" s="4">
        <v>11673909.000299999</v>
      </c>
      <c r="G303" s="4">
        <v>-4907596.13</v>
      </c>
      <c r="H303" s="4">
        <v>27165703.982000001</v>
      </c>
      <c r="I303" s="5">
        <f t="shared" si="8"/>
        <v>129332824.07140002</v>
      </c>
      <c r="J303" s="7"/>
      <c r="K303" s="148"/>
      <c r="L303" s="151"/>
      <c r="M303" s="8">
        <v>14</v>
      </c>
      <c r="N303" s="4" t="s">
        <v>692</v>
      </c>
      <c r="O303" s="4">
        <v>117288627.3768</v>
      </c>
      <c r="P303" s="4">
        <v>14352255.527799999</v>
      </c>
      <c r="Q303" s="4">
        <v>0</v>
      </c>
      <c r="R303" s="4">
        <v>30781040.667100001</v>
      </c>
      <c r="S303" s="5">
        <f t="shared" si="9"/>
        <v>162421923.57170001</v>
      </c>
    </row>
    <row r="304" spans="1:19" ht="24.95" customHeight="1" x14ac:dyDescent="0.2">
      <c r="A304" s="156"/>
      <c r="B304" s="151"/>
      <c r="C304" s="1">
        <v>8</v>
      </c>
      <c r="D304" s="4" t="s">
        <v>340</v>
      </c>
      <c r="E304" s="4">
        <v>102334938.71179999</v>
      </c>
      <c r="F304" s="4">
        <v>12522417.7541</v>
      </c>
      <c r="G304" s="4">
        <v>-4907596.13</v>
      </c>
      <c r="H304" s="4">
        <v>29895199.489999998</v>
      </c>
      <c r="I304" s="5">
        <f t="shared" si="8"/>
        <v>139844959.82589999</v>
      </c>
      <c r="J304" s="7"/>
      <c r="K304" s="148"/>
      <c r="L304" s="151"/>
      <c r="M304" s="8">
        <v>15</v>
      </c>
      <c r="N304" s="4" t="s">
        <v>693</v>
      </c>
      <c r="O304" s="4">
        <v>92690418.843500003</v>
      </c>
      <c r="P304" s="4">
        <v>11342246.9508</v>
      </c>
      <c r="Q304" s="4">
        <v>0</v>
      </c>
      <c r="R304" s="4">
        <v>26858842.079300001</v>
      </c>
      <c r="S304" s="5">
        <f t="shared" si="9"/>
        <v>130891507.87360001</v>
      </c>
    </row>
    <row r="305" spans="1:19" ht="24.95" customHeight="1" x14ac:dyDescent="0.2">
      <c r="A305" s="156"/>
      <c r="B305" s="151"/>
      <c r="C305" s="1">
        <v>9</v>
      </c>
      <c r="D305" s="4" t="s">
        <v>341</v>
      </c>
      <c r="E305" s="4">
        <v>93296975.751000002</v>
      </c>
      <c r="F305" s="4">
        <v>11416469.489800001</v>
      </c>
      <c r="G305" s="4">
        <v>-4907596.13</v>
      </c>
      <c r="H305" s="4">
        <v>26468525.563200001</v>
      </c>
      <c r="I305" s="5">
        <f t="shared" si="8"/>
        <v>126274374.67400001</v>
      </c>
      <c r="J305" s="7"/>
      <c r="K305" s="148"/>
      <c r="L305" s="151"/>
      <c r="M305" s="8">
        <v>16</v>
      </c>
      <c r="N305" s="4" t="s">
        <v>694</v>
      </c>
      <c r="O305" s="4">
        <v>118104428.7377</v>
      </c>
      <c r="P305" s="4">
        <v>14452082.679500001</v>
      </c>
      <c r="Q305" s="4">
        <v>0</v>
      </c>
      <c r="R305" s="4">
        <v>31446300.073899999</v>
      </c>
      <c r="S305" s="5">
        <f t="shared" si="9"/>
        <v>164002811.49110001</v>
      </c>
    </row>
    <row r="306" spans="1:19" ht="24.95" customHeight="1" x14ac:dyDescent="0.2">
      <c r="A306" s="156"/>
      <c r="B306" s="151"/>
      <c r="C306" s="1">
        <v>10</v>
      </c>
      <c r="D306" s="4" t="s">
        <v>342</v>
      </c>
      <c r="E306" s="4">
        <v>88480370.688199997</v>
      </c>
      <c r="F306" s="4">
        <v>10827076.057700001</v>
      </c>
      <c r="G306" s="4">
        <v>-4907596.13</v>
      </c>
      <c r="H306" s="4">
        <v>27268600.796799999</v>
      </c>
      <c r="I306" s="5">
        <f t="shared" si="8"/>
        <v>121668451.41270001</v>
      </c>
      <c r="J306" s="7"/>
      <c r="K306" s="149"/>
      <c r="L306" s="152"/>
      <c r="M306" s="8">
        <v>17</v>
      </c>
      <c r="N306" s="4" t="s">
        <v>695</v>
      </c>
      <c r="O306" s="4">
        <v>125486481.2834</v>
      </c>
      <c r="P306" s="4">
        <v>15355402.181299999</v>
      </c>
      <c r="Q306" s="4">
        <v>0</v>
      </c>
      <c r="R306" s="4">
        <v>28668206.0702</v>
      </c>
      <c r="S306" s="5">
        <f t="shared" si="9"/>
        <v>169510089.53489998</v>
      </c>
    </row>
    <row r="307" spans="1:19" ht="24.95" customHeight="1" x14ac:dyDescent="0.2">
      <c r="A307" s="156"/>
      <c r="B307" s="152"/>
      <c r="C307" s="1">
        <v>11</v>
      </c>
      <c r="D307" s="4" t="s">
        <v>343</v>
      </c>
      <c r="E307" s="4">
        <v>120761356.47589999</v>
      </c>
      <c r="F307" s="4">
        <v>14777202.9121</v>
      </c>
      <c r="G307" s="4">
        <v>-4907596.13</v>
      </c>
      <c r="H307" s="4">
        <v>33492088.1479</v>
      </c>
      <c r="I307" s="5">
        <f t="shared" si="8"/>
        <v>164123051.4059</v>
      </c>
      <c r="J307" s="7"/>
      <c r="K307" s="14"/>
      <c r="L307" s="153" t="s">
        <v>844</v>
      </c>
      <c r="M307" s="154"/>
      <c r="N307" s="155"/>
      <c r="O307" s="10">
        <v>1874323957.832</v>
      </c>
      <c r="P307" s="10">
        <v>229355368.77210003</v>
      </c>
      <c r="Q307" s="10">
        <v>0</v>
      </c>
      <c r="R307" s="10">
        <v>513133145.36669999</v>
      </c>
      <c r="S307" s="6">
        <f t="shared" si="9"/>
        <v>2616812471.9707999</v>
      </c>
    </row>
    <row r="308" spans="1:19" ht="24.95" customHeight="1" x14ac:dyDescent="0.2">
      <c r="A308" s="1"/>
      <c r="B308" s="153" t="s">
        <v>828</v>
      </c>
      <c r="C308" s="154"/>
      <c r="D308" s="155"/>
      <c r="E308" s="10">
        <v>1202998240.2793</v>
      </c>
      <c r="F308" s="10">
        <v>147207265.78669998</v>
      </c>
      <c r="G308" s="10">
        <v>-53983557.430000007</v>
      </c>
      <c r="H308" s="10">
        <v>341182872.53790003</v>
      </c>
      <c r="I308" s="6">
        <f t="shared" si="8"/>
        <v>1637404821.1738999</v>
      </c>
      <c r="J308" s="7"/>
      <c r="K308" s="147">
        <v>32</v>
      </c>
      <c r="L308" s="150" t="s">
        <v>57</v>
      </c>
      <c r="M308" s="8">
        <v>1</v>
      </c>
      <c r="N308" s="4" t="s">
        <v>696</v>
      </c>
      <c r="O308" s="4">
        <v>83493255.145400003</v>
      </c>
      <c r="P308" s="4">
        <v>10216817.772500001</v>
      </c>
      <c r="Q308" s="4">
        <v>0</v>
      </c>
      <c r="R308" s="4">
        <v>45966739.871699996</v>
      </c>
      <c r="S308" s="5">
        <f t="shared" si="9"/>
        <v>139676812.78959998</v>
      </c>
    </row>
    <row r="309" spans="1:19" ht="24.95" customHeight="1" x14ac:dyDescent="0.2">
      <c r="A309" s="156">
        <v>16</v>
      </c>
      <c r="B309" s="150" t="s">
        <v>41</v>
      </c>
      <c r="C309" s="1">
        <v>1</v>
      </c>
      <c r="D309" s="4" t="s">
        <v>344</v>
      </c>
      <c r="E309" s="4">
        <v>94398690.463799998</v>
      </c>
      <c r="F309" s="4">
        <v>11551282.9959</v>
      </c>
      <c r="G309" s="4">
        <v>0</v>
      </c>
      <c r="H309" s="4">
        <v>30206480.756299999</v>
      </c>
      <c r="I309" s="5">
        <f t="shared" si="8"/>
        <v>136156454.21599999</v>
      </c>
      <c r="J309" s="7"/>
      <c r="K309" s="148"/>
      <c r="L309" s="151"/>
      <c r="M309" s="8">
        <v>2</v>
      </c>
      <c r="N309" s="4" t="s">
        <v>697</v>
      </c>
      <c r="O309" s="4">
        <v>104318338.00660001</v>
      </c>
      <c r="P309" s="4">
        <v>12765120.342800001</v>
      </c>
      <c r="Q309" s="4">
        <v>0</v>
      </c>
      <c r="R309" s="4">
        <v>50927266.318000004</v>
      </c>
      <c r="S309" s="5">
        <f t="shared" si="9"/>
        <v>168010724.6674</v>
      </c>
    </row>
    <row r="310" spans="1:19" ht="24.95" customHeight="1" x14ac:dyDescent="0.2">
      <c r="A310" s="156"/>
      <c r="B310" s="151"/>
      <c r="C310" s="1">
        <v>2</v>
      </c>
      <c r="D310" s="4" t="s">
        <v>345</v>
      </c>
      <c r="E310" s="4">
        <v>88833926.023800001</v>
      </c>
      <c r="F310" s="4">
        <v>10870339.557600001</v>
      </c>
      <c r="G310" s="4">
        <v>0</v>
      </c>
      <c r="H310" s="4">
        <v>28721526.723299999</v>
      </c>
      <c r="I310" s="5">
        <f t="shared" si="8"/>
        <v>128425792.3047</v>
      </c>
      <c r="J310" s="7"/>
      <c r="K310" s="148"/>
      <c r="L310" s="151"/>
      <c r="M310" s="8">
        <v>3</v>
      </c>
      <c r="N310" s="4" t="s">
        <v>698</v>
      </c>
      <c r="O310" s="4">
        <v>96099070.867200002</v>
      </c>
      <c r="P310" s="4">
        <v>11759353.4166</v>
      </c>
      <c r="Q310" s="4">
        <v>0</v>
      </c>
      <c r="R310" s="4">
        <v>45322299.820500001</v>
      </c>
      <c r="S310" s="5">
        <f t="shared" si="9"/>
        <v>153180724.10430002</v>
      </c>
    </row>
    <row r="311" spans="1:19" ht="24.95" customHeight="1" x14ac:dyDescent="0.2">
      <c r="A311" s="156"/>
      <c r="B311" s="151"/>
      <c r="C311" s="1">
        <v>3</v>
      </c>
      <c r="D311" s="4" t="s">
        <v>346</v>
      </c>
      <c r="E311" s="4">
        <v>81610801.991600007</v>
      </c>
      <c r="F311" s="4">
        <v>9986467.6586000007</v>
      </c>
      <c r="G311" s="4">
        <v>0</v>
      </c>
      <c r="H311" s="4">
        <v>26323340.9595</v>
      </c>
      <c r="I311" s="5">
        <f t="shared" si="8"/>
        <v>117920610.60970001</v>
      </c>
      <c r="J311" s="7"/>
      <c r="K311" s="148"/>
      <c r="L311" s="151"/>
      <c r="M311" s="8">
        <v>4</v>
      </c>
      <c r="N311" s="4" t="s">
        <v>699</v>
      </c>
      <c r="O311" s="4">
        <v>102583832.6974</v>
      </c>
      <c r="P311" s="4">
        <v>12552874.1603</v>
      </c>
      <c r="Q311" s="4">
        <v>0</v>
      </c>
      <c r="R311" s="4">
        <v>48622377.666100003</v>
      </c>
      <c r="S311" s="5">
        <f t="shared" si="9"/>
        <v>163759084.52380002</v>
      </c>
    </row>
    <row r="312" spans="1:19" ht="24.95" customHeight="1" x14ac:dyDescent="0.2">
      <c r="A312" s="156"/>
      <c r="B312" s="151"/>
      <c r="C312" s="1">
        <v>4</v>
      </c>
      <c r="D312" s="4" t="s">
        <v>347</v>
      </c>
      <c r="E312" s="4">
        <v>86799383.482999995</v>
      </c>
      <c r="F312" s="4">
        <v>10621378.724199999</v>
      </c>
      <c r="G312" s="4">
        <v>0</v>
      </c>
      <c r="H312" s="4">
        <v>28402996.5834</v>
      </c>
      <c r="I312" s="5">
        <f t="shared" si="8"/>
        <v>125823758.79059999</v>
      </c>
      <c r="J312" s="7"/>
      <c r="K312" s="148"/>
      <c r="L312" s="151"/>
      <c r="M312" s="8">
        <v>5</v>
      </c>
      <c r="N312" s="4" t="s">
        <v>700</v>
      </c>
      <c r="O312" s="4">
        <v>95223461.339200005</v>
      </c>
      <c r="P312" s="4">
        <v>11652207.720000001</v>
      </c>
      <c r="Q312" s="4">
        <v>0</v>
      </c>
      <c r="R312" s="4">
        <v>49167820.781800002</v>
      </c>
      <c r="S312" s="5">
        <f t="shared" si="9"/>
        <v>156043489.84100002</v>
      </c>
    </row>
    <row r="313" spans="1:19" ht="24.95" customHeight="1" x14ac:dyDescent="0.2">
      <c r="A313" s="156"/>
      <c r="B313" s="151"/>
      <c r="C313" s="1">
        <v>5</v>
      </c>
      <c r="D313" s="4" t="s">
        <v>348</v>
      </c>
      <c r="E313" s="4">
        <v>93075526.548999995</v>
      </c>
      <c r="F313" s="4">
        <v>11389371.419</v>
      </c>
      <c r="G313" s="4">
        <v>0</v>
      </c>
      <c r="H313" s="4">
        <v>27971789.931499999</v>
      </c>
      <c r="I313" s="5">
        <f t="shared" si="8"/>
        <v>132436687.8995</v>
      </c>
      <c r="J313" s="7"/>
      <c r="K313" s="148"/>
      <c r="L313" s="151"/>
      <c r="M313" s="8">
        <v>6</v>
      </c>
      <c r="N313" s="4" t="s">
        <v>701</v>
      </c>
      <c r="O313" s="4">
        <v>95207549.658099994</v>
      </c>
      <c r="P313" s="4">
        <v>11650260.6556</v>
      </c>
      <c r="Q313" s="4">
        <v>0</v>
      </c>
      <c r="R313" s="4">
        <v>48883309.5889</v>
      </c>
      <c r="S313" s="5">
        <f t="shared" si="9"/>
        <v>155741119.90259999</v>
      </c>
    </row>
    <row r="314" spans="1:19" ht="24.95" customHeight="1" x14ac:dyDescent="0.2">
      <c r="A314" s="156"/>
      <c r="B314" s="151"/>
      <c r="C314" s="1">
        <v>6</v>
      </c>
      <c r="D314" s="4" t="s">
        <v>349</v>
      </c>
      <c r="E314" s="4">
        <v>93387187.457699999</v>
      </c>
      <c r="F314" s="4">
        <v>11427508.4243</v>
      </c>
      <c r="G314" s="4">
        <v>0</v>
      </c>
      <c r="H314" s="4">
        <v>28060167.195799999</v>
      </c>
      <c r="I314" s="5">
        <f t="shared" si="8"/>
        <v>132874863.07780001</v>
      </c>
      <c r="J314" s="7"/>
      <c r="K314" s="148"/>
      <c r="L314" s="151"/>
      <c r="M314" s="8">
        <v>7</v>
      </c>
      <c r="N314" s="4" t="s">
        <v>702</v>
      </c>
      <c r="O314" s="4">
        <v>103183198.35699999</v>
      </c>
      <c r="P314" s="4">
        <v>12626216.7281</v>
      </c>
      <c r="Q314" s="4">
        <v>0</v>
      </c>
      <c r="R314" s="4">
        <v>50948145.671599999</v>
      </c>
      <c r="S314" s="5">
        <f t="shared" si="9"/>
        <v>166757560.75669998</v>
      </c>
    </row>
    <row r="315" spans="1:19" ht="24.95" customHeight="1" x14ac:dyDescent="0.2">
      <c r="A315" s="156"/>
      <c r="B315" s="151"/>
      <c r="C315" s="1">
        <v>7</v>
      </c>
      <c r="D315" s="4" t="s">
        <v>350</v>
      </c>
      <c r="E315" s="4">
        <v>83586458.211099997</v>
      </c>
      <c r="F315" s="4">
        <v>10228222.750499999</v>
      </c>
      <c r="G315" s="4">
        <v>0</v>
      </c>
      <c r="H315" s="4">
        <v>25712139.879299998</v>
      </c>
      <c r="I315" s="5">
        <f t="shared" si="8"/>
        <v>119526820.84089999</v>
      </c>
      <c r="J315" s="7"/>
      <c r="K315" s="148"/>
      <c r="L315" s="151"/>
      <c r="M315" s="8">
        <v>8</v>
      </c>
      <c r="N315" s="4" t="s">
        <v>703</v>
      </c>
      <c r="O315" s="4">
        <v>99965000.936000004</v>
      </c>
      <c r="P315" s="4">
        <v>12232415.6175</v>
      </c>
      <c r="Q315" s="4">
        <v>0</v>
      </c>
      <c r="R315" s="4">
        <v>47414915.043300003</v>
      </c>
      <c r="S315" s="5">
        <f t="shared" si="9"/>
        <v>159612331.5968</v>
      </c>
    </row>
    <row r="316" spans="1:19" ht="24.95" customHeight="1" x14ac:dyDescent="0.2">
      <c r="A316" s="156"/>
      <c r="B316" s="151"/>
      <c r="C316" s="1">
        <v>8</v>
      </c>
      <c r="D316" s="4" t="s">
        <v>351</v>
      </c>
      <c r="E316" s="4">
        <v>88535370.797800004</v>
      </c>
      <c r="F316" s="4">
        <v>10833806.2552</v>
      </c>
      <c r="G316" s="4">
        <v>0</v>
      </c>
      <c r="H316" s="4">
        <v>27426406.813900001</v>
      </c>
      <c r="I316" s="5">
        <f t="shared" si="8"/>
        <v>126795583.8669</v>
      </c>
      <c r="J316" s="7"/>
      <c r="K316" s="148"/>
      <c r="L316" s="151"/>
      <c r="M316" s="8">
        <v>9</v>
      </c>
      <c r="N316" s="4" t="s">
        <v>704</v>
      </c>
      <c r="O316" s="4">
        <v>95349288.993000001</v>
      </c>
      <c r="P316" s="4">
        <v>11667604.8704</v>
      </c>
      <c r="Q316" s="4">
        <v>0</v>
      </c>
      <c r="R316" s="4">
        <v>48075914.581900001</v>
      </c>
      <c r="S316" s="5">
        <f t="shared" si="9"/>
        <v>155092808.44529998</v>
      </c>
    </row>
    <row r="317" spans="1:19" ht="24.95" customHeight="1" x14ac:dyDescent="0.2">
      <c r="A317" s="156"/>
      <c r="B317" s="151"/>
      <c r="C317" s="1">
        <v>9</v>
      </c>
      <c r="D317" s="4" t="s">
        <v>352</v>
      </c>
      <c r="E317" s="4">
        <v>99609452.648599997</v>
      </c>
      <c r="F317" s="4">
        <v>12188908.246099999</v>
      </c>
      <c r="G317" s="4">
        <v>0</v>
      </c>
      <c r="H317" s="4">
        <v>30391515.0286</v>
      </c>
      <c r="I317" s="5">
        <f t="shared" si="8"/>
        <v>142189875.9233</v>
      </c>
      <c r="J317" s="7"/>
      <c r="K317" s="148"/>
      <c r="L317" s="151"/>
      <c r="M317" s="8">
        <v>10</v>
      </c>
      <c r="N317" s="4" t="s">
        <v>705</v>
      </c>
      <c r="O317" s="4">
        <v>111812387.5141</v>
      </c>
      <c r="P317" s="4">
        <v>13682144.575099999</v>
      </c>
      <c r="Q317" s="4">
        <v>0</v>
      </c>
      <c r="R317" s="4">
        <v>50929006.2641</v>
      </c>
      <c r="S317" s="5">
        <f t="shared" si="9"/>
        <v>176423538.35330001</v>
      </c>
    </row>
    <row r="318" spans="1:19" ht="24.95" customHeight="1" x14ac:dyDescent="0.2">
      <c r="A318" s="156"/>
      <c r="B318" s="151"/>
      <c r="C318" s="1">
        <v>10</v>
      </c>
      <c r="D318" s="4" t="s">
        <v>353</v>
      </c>
      <c r="E318" s="4">
        <v>88040815.194100007</v>
      </c>
      <c r="F318" s="4">
        <v>10773288.9778</v>
      </c>
      <c r="G318" s="4">
        <v>0</v>
      </c>
      <c r="H318" s="4">
        <v>28335498.672800001</v>
      </c>
      <c r="I318" s="5">
        <f t="shared" si="8"/>
        <v>127149602.84470001</v>
      </c>
      <c r="J318" s="7"/>
      <c r="K318" s="148"/>
      <c r="L318" s="151"/>
      <c r="M318" s="8">
        <v>11</v>
      </c>
      <c r="N318" s="4" t="s">
        <v>706</v>
      </c>
      <c r="O318" s="4">
        <v>99580144.890900001</v>
      </c>
      <c r="P318" s="4">
        <v>12185321.9442</v>
      </c>
      <c r="Q318" s="4">
        <v>0</v>
      </c>
      <c r="R318" s="4">
        <v>49691484.571699999</v>
      </c>
      <c r="S318" s="5">
        <f t="shared" si="9"/>
        <v>161456951.4068</v>
      </c>
    </row>
    <row r="319" spans="1:19" ht="24.95" customHeight="1" x14ac:dyDescent="0.2">
      <c r="A319" s="156"/>
      <c r="B319" s="151"/>
      <c r="C319" s="1">
        <v>11</v>
      </c>
      <c r="D319" s="4" t="s">
        <v>354</v>
      </c>
      <c r="E319" s="4">
        <v>108594650.51279999</v>
      </c>
      <c r="F319" s="4">
        <v>13288399.8046</v>
      </c>
      <c r="G319" s="4">
        <v>0</v>
      </c>
      <c r="H319" s="4">
        <v>32720582.932</v>
      </c>
      <c r="I319" s="5">
        <f t="shared" si="8"/>
        <v>154603633.24939999</v>
      </c>
      <c r="J319" s="7"/>
      <c r="K319" s="148"/>
      <c r="L319" s="151"/>
      <c r="M319" s="8">
        <v>12</v>
      </c>
      <c r="N319" s="4" t="s">
        <v>707</v>
      </c>
      <c r="O319" s="4">
        <v>95306741.108199999</v>
      </c>
      <c r="P319" s="4">
        <v>11662398.414100001</v>
      </c>
      <c r="Q319" s="4">
        <v>0</v>
      </c>
      <c r="R319" s="4">
        <v>47345437.193999998</v>
      </c>
      <c r="S319" s="5">
        <f t="shared" si="9"/>
        <v>154314576.71630001</v>
      </c>
    </row>
    <row r="320" spans="1:19" ht="24.95" customHeight="1" x14ac:dyDescent="0.2">
      <c r="A320" s="156"/>
      <c r="B320" s="151"/>
      <c r="C320" s="1">
        <v>12</v>
      </c>
      <c r="D320" s="4" t="s">
        <v>355</v>
      </c>
      <c r="E320" s="4">
        <v>92228935.288499996</v>
      </c>
      <c r="F320" s="4">
        <v>11285776.600199999</v>
      </c>
      <c r="G320" s="4">
        <v>0</v>
      </c>
      <c r="H320" s="4">
        <v>28063347.0973</v>
      </c>
      <c r="I320" s="5">
        <f t="shared" si="8"/>
        <v>131578058.986</v>
      </c>
      <c r="J320" s="7"/>
      <c r="K320" s="148"/>
      <c r="L320" s="151"/>
      <c r="M320" s="8">
        <v>13</v>
      </c>
      <c r="N320" s="4" t="s">
        <v>708</v>
      </c>
      <c r="O320" s="4">
        <v>113145667.32179999</v>
      </c>
      <c r="P320" s="4">
        <v>13845294.0033</v>
      </c>
      <c r="Q320" s="4">
        <v>0</v>
      </c>
      <c r="R320" s="4">
        <v>53614703.127999999</v>
      </c>
      <c r="S320" s="5">
        <f t="shared" si="9"/>
        <v>180605664.4531</v>
      </c>
    </row>
    <row r="321" spans="1:19" ht="24.95" customHeight="1" x14ac:dyDescent="0.2">
      <c r="A321" s="156"/>
      <c r="B321" s="151"/>
      <c r="C321" s="1">
        <v>13</v>
      </c>
      <c r="D321" s="4" t="s">
        <v>356</v>
      </c>
      <c r="E321" s="4">
        <v>83317232.200000003</v>
      </c>
      <c r="F321" s="4">
        <v>10195278.375700001</v>
      </c>
      <c r="G321" s="4">
        <v>0</v>
      </c>
      <c r="H321" s="4">
        <v>27174054.625500001</v>
      </c>
      <c r="I321" s="5">
        <f t="shared" si="8"/>
        <v>120686565.20120001</v>
      </c>
      <c r="J321" s="7"/>
      <c r="K321" s="148"/>
      <c r="L321" s="151"/>
      <c r="M321" s="8">
        <v>14</v>
      </c>
      <c r="N321" s="4" t="s">
        <v>709</v>
      </c>
      <c r="O321" s="4">
        <v>138559141.17039999</v>
      </c>
      <c r="P321" s="4">
        <v>16955064.137699999</v>
      </c>
      <c r="Q321" s="4">
        <v>0</v>
      </c>
      <c r="R321" s="4">
        <v>63848706.332999997</v>
      </c>
      <c r="S321" s="5">
        <f t="shared" si="9"/>
        <v>219362911.64109999</v>
      </c>
    </row>
    <row r="322" spans="1:19" ht="24.95" customHeight="1" x14ac:dyDescent="0.2">
      <c r="A322" s="156"/>
      <c r="B322" s="151"/>
      <c r="C322" s="1">
        <v>14</v>
      </c>
      <c r="D322" s="4" t="s">
        <v>357</v>
      </c>
      <c r="E322" s="4">
        <v>81081237.837099999</v>
      </c>
      <c r="F322" s="4">
        <v>9921666.4903999995</v>
      </c>
      <c r="G322" s="4">
        <v>0</v>
      </c>
      <c r="H322" s="4">
        <v>26175805.5264</v>
      </c>
      <c r="I322" s="5">
        <f t="shared" si="8"/>
        <v>117178709.8539</v>
      </c>
      <c r="J322" s="7"/>
      <c r="K322" s="148"/>
      <c r="L322" s="151"/>
      <c r="M322" s="8">
        <v>15</v>
      </c>
      <c r="N322" s="4" t="s">
        <v>710</v>
      </c>
      <c r="O322" s="4">
        <v>111864792.08319999</v>
      </c>
      <c r="P322" s="4">
        <v>13688557.164100001</v>
      </c>
      <c r="Q322" s="4">
        <v>0</v>
      </c>
      <c r="R322" s="4">
        <v>52940983.983000003</v>
      </c>
      <c r="S322" s="5">
        <f t="shared" si="9"/>
        <v>178494333.23030001</v>
      </c>
    </row>
    <row r="323" spans="1:19" ht="24.95" customHeight="1" x14ac:dyDescent="0.2">
      <c r="A323" s="156"/>
      <c r="B323" s="151"/>
      <c r="C323" s="1">
        <v>15</v>
      </c>
      <c r="D323" s="4" t="s">
        <v>358</v>
      </c>
      <c r="E323" s="4">
        <v>72230530.238399997</v>
      </c>
      <c r="F323" s="4">
        <v>8838632.0999999996</v>
      </c>
      <c r="G323" s="4">
        <v>0</v>
      </c>
      <c r="H323" s="4">
        <v>23276695.268800002</v>
      </c>
      <c r="I323" s="5">
        <f t="shared" si="8"/>
        <v>104345857.6072</v>
      </c>
      <c r="J323" s="7"/>
      <c r="K323" s="148"/>
      <c r="L323" s="151"/>
      <c r="M323" s="8">
        <v>16</v>
      </c>
      <c r="N323" s="4" t="s">
        <v>711</v>
      </c>
      <c r="O323" s="4">
        <v>112881383.5731</v>
      </c>
      <c r="P323" s="4">
        <v>13812954.3982</v>
      </c>
      <c r="Q323" s="4">
        <v>0</v>
      </c>
      <c r="R323" s="4">
        <v>53002302.084899999</v>
      </c>
      <c r="S323" s="5">
        <f t="shared" si="9"/>
        <v>179696640.0562</v>
      </c>
    </row>
    <row r="324" spans="1:19" ht="24.95" customHeight="1" x14ac:dyDescent="0.2">
      <c r="A324" s="156"/>
      <c r="B324" s="151"/>
      <c r="C324" s="1">
        <v>16</v>
      </c>
      <c r="D324" s="4" t="s">
        <v>359</v>
      </c>
      <c r="E324" s="4">
        <v>78296951.414800003</v>
      </c>
      <c r="F324" s="4">
        <v>9580961.7598000001</v>
      </c>
      <c r="G324" s="4">
        <v>0</v>
      </c>
      <c r="H324" s="4">
        <v>25554344.763799999</v>
      </c>
      <c r="I324" s="5">
        <f t="shared" si="8"/>
        <v>113432257.9384</v>
      </c>
      <c r="J324" s="7"/>
      <c r="K324" s="148"/>
      <c r="L324" s="151"/>
      <c r="M324" s="8">
        <v>17</v>
      </c>
      <c r="N324" s="4" t="s">
        <v>712</v>
      </c>
      <c r="O324" s="4">
        <v>77554552.670000002</v>
      </c>
      <c r="P324" s="4">
        <v>9490116.6648999993</v>
      </c>
      <c r="Q324" s="4">
        <v>0</v>
      </c>
      <c r="R324" s="4">
        <v>40443070.857699998</v>
      </c>
      <c r="S324" s="5">
        <f t="shared" si="9"/>
        <v>127487740.19260001</v>
      </c>
    </row>
    <row r="325" spans="1:19" ht="24.95" customHeight="1" x14ac:dyDescent="0.2">
      <c r="A325" s="156"/>
      <c r="B325" s="151"/>
      <c r="C325" s="1">
        <v>17</v>
      </c>
      <c r="D325" s="4" t="s">
        <v>360</v>
      </c>
      <c r="E325" s="4">
        <v>91917812.427300006</v>
      </c>
      <c r="F325" s="4">
        <v>11247705.4342</v>
      </c>
      <c r="G325" s="4">
        <v>0</v>
      </c>
      <c r="H325" s="4">
        <v>27047938.529399998</v>
      </c>
      <c r="I325" s="5">
        <f t="shared" si="8"/>
        <v>130213456.39090002</v>
      </c>
      <c r="J325" s="7"/>
      <c r="K325" s="148"/>
      <c r="L325" s="151"/>
      <c r="M325" s="8">
        <v>18</v>
      </c>
      <c r="N325" s="4" t="s">
        <v>713</v>
      </c>
      <c r="O325" s="4">
        <v>95431208.330899999</v>
      </c>
      <c r="P325" s="4">
        <v>11677629.092700001</v>
      </c>
      <c r="Q325" s="4">
        <v>0</v>
      </c>
      <c r="R325" s="4">
        <v>49283377.204800002</v>
      </c>
      <c r="S325" s="5">
        <f t="shared" si="9"/>
        <v>156392214.6284</v>
      </c>
    </row>
    <row r="326" spans="1:19" ht="24.95" customHeight="1" x14ac:dyDescent="0.2">
      <c r="A326" s="156"/>
      <c r="B326" s="151"/>
      <c r="C326" s="1">
        <v>18</v>
      </c>
      <c r="D326" s="4" t="s">
        <v>361</v>
      </c>
      <c r="E326" s="4">
        <v>99490215.923500001</v>
      </c>
      <c r="F326" s="4">
        <v>12174317.6077</v>
      </c>
      <c r="G326" s="4">
        <v>0</v>
      </c>
      <c r="H326" s="4">
        <v>29419665.112300001</v>
      </c>
      <c r="I326" s="5">
        <f t="shared" si="8"/>
        <v>141084198.6435</v>
      </c>
      <c r="J326" s="7"/>
      <c r="K326" s="148"/>
      <c r="L326" s="151"/>
      <c r="M326" s="8">
        <v>19</v>
      </c>
      <c r="N326" s="4" t="s">
        <v>714</v>
      </c>
      <c r="O326" s="4">
        <v>75638641.899800003</v>
      </c>
      <c r="P326" s="4">
        <v>9255672.4432999995</v>
      </c>
      <c r="Q326" s="4">
        <v>0</v>
      </c>
      <c r="R326" s="4">
        <v>41984003.157899998</v>
      </c>
      <c r="S326" s="5">
        <f t="shared" si="9"/>
        <v>126878317.50099999</v>
      </c>
    </row>
    <row r="327" spans="1:19" ht="24.95" customHeight="1" x14ac:dyDescent="0.2">
      <c r="A327" s="156"/>
      <c r="B327" s="151"/>
      <c r="C327" s="1">
        <v>19</v>
      </c>
      <c r="D327" s="4" t="s">
        <v>362</v>
      </c>
      <c r="E327" s="4">
        <v>87167987.317000002</v>
      </c>
      <c r="F327" s="4">
        <v>10666483.6634</v>
      </c>
      <c r="G327" s="4">
        <v>0</v>
      </c>
      <c r="H327" s="4">
        <v>26401698.5339</v>
      </c>
      <c r="I327" s="5">
        <f t="shared" si="8"/>
        <v>124236169.51429999</v>
      </c>
      <c r="J327" s="7"/>
      <c r="K327" s="148"/>
      <c r="L327" s="151"/>
      <c r="M327" s="8">
        <v>20</v>
      </c>
      <c r="N327" s="4" t="s">
        <v>715</v>
      </c>
      <c r="O327" s="4">
        <v>81816004.3134</v>
      </c>
      <c r="P327" s="4">
        <v>10011577.647700001</v>
      </c>
      <c r="Q327" s="4">
        <v>0</v>
      </c>
      <c r="R327" s="4">
        <v>45052608.168799996</v>
      </c>
      <c r="S327" s="5">
        <f t="shared" si="9"/>
        <v>136880190.12989998</v>
      </c>
    </row>
    <row r="328" spans="1:19" ht="24.95" customHeight="1" x14ac:dyDescent="0.2">
      <c r="A328" s="156"/>
      <c r="B328" s="151"/>
      <c r="C328" s="1">
        <v>20</v>
      </c>
      <c r="D328" s="4" t="s">
        <v>363</v>
      </c>
      <c r="E328" s="4">
        <v>77439626.363700002</v>
      </c>
      <c r="F328" s="4">
        <v>9476053.4793999996</v>
      </c>
      <c r="G328" s="4">
        <v>0</v>
      </c>
      <c r="H328" s="4">
        <v>24422359.8046</v>
      </c>
      <c r="I328" s="5">
        <f t="shared" si="8"/>
        <v>111338039.6477</v>
      </c>
      <c r="J328" s="7"/>
      <c r="K328" s="148"/>
      <c r="L328" s="151"/>
      <c r="M328" s="8">
        <v>21</v>
      </c>
      <c r="N328" s="4" t="s">
        <v>716</v>
      </c>
      <c r="O328" s="4">
        <v>84501040.967299998</v>
      </c>
      <c r="P328" s="4">
        <v>10340137.4835</v>
      </c>
      <c r="Q328" s="4">
        <v>0</v>
      </c>
      <c r="R328" s="4">
        <v>43323221.702200003</v>
      </c>
      <c r="S328" s="5">
        <f t="shared" si="9"/>
        <v>138164400.153</v>
      </c>
    </row>
    <row r="329" spans="1:19" ht="24.95" customHeight="1" x14ac:dyDescent="0.2">
      <c r="A329" s="156"/>
      <c r="B329" s="151"/>
      <c r="C329" s="1">
        <v>21</v>
      </c>
      <c r="D329" s="4" t="s">
        <v>364</v>
      </c>
      <c r="E329" s="4">
        <v>85172947.873899996</v>
      </c>
      <c r="F329" s="4">
        <v>10422356.7049</v>
      </c>
      <c r="G329" s="4">
        <v>0</v>
      </c>
      <c r="H329" s="4">
        <v>27030479.069899999</v>
      </c>
      <c r="I329" s="5">
        <f t="shared" ref="I329:I392" si="10">E329+F329+G329+H329</f>
        <v>122625783.6487</v>
      </c>
      <c r="J329" s="7"/>
      <c r="K329" s="148"/>
      <c r="L329" s="151"/>
      <c r="M329" s="8">
        <v>22</v>
      </c>
      <c r="N329" s="4" t="s">
        <v>717</v>
      </c>
      <c r="O329" s="4">
        <v>156929404.7841</v>
      </c>
      <c r="P329" s="4">
        <v>19202977.881700002</v>
      </c>
      <c r="Q329" s="4">
        <v>0</v>
      </c>
      <c r="R329" s="4">
        <v>68428124.576499999</v>
      </c>
      <c r="S329" s="5">
        <f t="shared" ref="S329:S392" si="11">O329+P329+Q329+R329</f>
        <v>244560507.2423</v>
      </c>
    </row>
    <row r="330" spans="1:19" ht="24.95" customHeight="1" x14ac:dyDescent="0.2">
      <c r="A330" s="156"/>
      <c r="B330" s="151"/>
      <c r="C330" s="1">
        <v>22</v>
      </c>
      <c r="D330" s="4" t="s">
        <v>365</v>
      </c>
      <c r="E330" s="4">
        <v>82854805.273399994</v>
      </c>
      <c r="F330" s="4">
        <v>10138692.5876</v>
      </c>
      <c r="G330" s="4">
        <v>0</v>
      </c>
      <c r="H330" s="4">
        <v>25667681.2555</v>
      </c>
      <c r="I330" s="5">
        <f t="shared" si="10"/>
        <v>118661179.11650001</v>
      </c>
      <c r="J330" s="7"/>
      <c r="K330" s="149"/>
      <c r="L330" s="152"/>
      <c r="M330" s="8">
        <v>23</v>
      </c>
      <c r="N330" s="4" t="s">
        <v>718</v>
      </c>
      <c r="O330" s="4">
        <v>92884345.814799994</v>
      </c>
      <c r="P330" s="4">
        <v>11365977.2093</v>
      </c>
      <c r="Q330" s="4">
        <v>0</v>
      </c>
      <c r="R330" s="4">
        <v>43029830.784100004</v>
      </c>
      <c r="S330" s="5">
        <f t="shared" si="11"/>
        <v>147280153.8082</v>
      </c>
    </row>
    <row r="331" spans="1:19" ht="24.95" customHeight="1" x14ac:dyDescent="0.2">
      <c r="A331" s="156"/>
      <c r="B331" s="151"/>
      <c r="C331" s="1">
        <v>23</v>
      </c>
      <c r="D331" s="4" t="s">
        <v>366</v>
      </c>
      <c r="E331" s="4">
        <v>80141977.974299997</v>
      </c>
      <c r="F331" s="4">
        <v>9806732.0943</v>
      </c>
      <c r="G331" s="4">
        <v>0</v>
      </c>
      <c r="H331" s="4">
        <v>25176836.449700002</v>
      </c>
      <c r="I331" s="5">
        <f t="shared" si="10"/>
        <v>115125546.5183</v>
      </c>
      <c r="J331" s="7"/>
      <c r="K331" s="14"/>
      <c r="L331" s="153" t="s">
        <v>845</v>
      </c>
      <c r="M331" s="154"/>
      <c r="N331" s="155"/>
      <c r="O331" s="10">
        <v>2323328452.4418998</v>
      </c>
      <c r="P331" s="10">
        <v>284298694.34359998</v>
      </c>
      <c r="Q331" s="10">
        <v>0</v>
      </c>
      <c r="R331" s="10">
        <v>1138245649.3545001</v>
      </c>
      <c r="S331" s="6">
        <f t="shared" si="11"/>
        <v>3745872796.1399994</v>
      </c>
    </row>
    <row r="332" spans="1:19" ht="24.95" customHeight="1" x14ac:dyDescent="0.2">
      <c r="A332" s="156"/>
      <c r="B332" s="151"/>
      <c r="C332" s="1">
        <v>24</v>
      </c>
      <c r="D332" s="4" t="s">
        <v>367</v>
      </c>
      <c r="E332" s="4">
        <v>82905821.031200007</v>
      </c>
      <c r="F332" s="4">
        <v>10144935.232000001</v>
      </c>
      <c r="G332" s="4">
        <v>0</v>
      </c>
      <c r="H332" s="4">
        <v>25517025.919100001</v>
      </c>
      <c r="I332" s="5">
        <f t="shared" si="10"/>
        <v>118567782.18230002</v>
      </c>
      <c r="J332" s="7"/>
      <c r="K332" s="147">
        <v>33</v>
      </c>
      <c r="L332" s="150" t="s">
        <v>58</v>
      </c>
      <c r="M332" s="8">
        <v>1</v>
      </c>
      <c r="N332" s="4" t="s">
        <v>719</v>
      </c>
      <c r="O332" s="4">
        <v>87024554.391100004</v>
      </c>
      <c r="P332" s="4">
        <v>10648932.209000001</v>
      </c>
      <c r="Q332" s="4">
        <v>-1564740.79</v>
      </c>
      <c r="R332" s="4">
        <v>24411732.520399999</v>
      </c>
      <c r="S332" s="5">
        <f t="shared" si="11"/>
        <v>120520478.33050001</v>
      </c>
    </row>
    <row r="333" spans="1:19" ht="24.95" customHeight="1" x14ac:dyDescent="0.2">
      <c r="A333" s="156"/>
      <c r="B333" s="151"/>
      <c r="C333" s="1">
        <v>25</v>
      </c>
      <c r="D333" s="4" t="s">
        <v>368</v>
      </c>
      <c r="E333" s="4">
        <v>83665062.363700002</v>
      </c>
      <c r="F333" s="4">
        <v>10237841.3036</v>
      </c>
      <c r="G333" s="4">
        <v>0</v>
      </c>
      <c r="H333" s="4">
        <v>26100267.864700001</v>
      </c>
      <c r="I333" s="5">
        <f t="shared" si="10"/>
        <v>120003171.53200001</v>
      </c>
      <c r="J333" s="7"/>
      <c r="K333" s="148"/>
      <c r="L333" s="151"/>
      <c r="M333" s="8">
        <v>2</v>
      </c>
      <c r="N333" s="4" t="s">
        <v>720</v>
      </c>
      <c r="O333" s="4">
        <v>99063102.813899994</v>
      </c>
      <c r="P333" s="4">
        <v>12122053.0649</v>
      </c>
      <c r="Q333" s="4">
        <v>-1564740.79</v>
      </c>
      <c r="R333" s="4">
        <v>28634341.808899999</v>
      </c>
      <c r="S333" s="5">
        <f t="shared" si="11"/>
        <v>138254756.89769998</v>
      </c>
    </row>
    <row r="334" spans="1:19" ht="24.95" customHeight="1" x14ac:dyDescent="0.2">
      <c r="A334" s="156"/>
      <c r="B334" s="151"/>
      <c r="C334" s="1">
        <v>26</v>
      </c>
      <c r="D334" s="4" t="s">
        <v>369</v>
      </c>
      <c r="E334" s="4">
        <v>89005404.679499999</v>
      </c>
      <c r="F334" s="4">
        <v>10891322.8835</v>
      </c>
      <c r="G334" s="4">
        <v>0</v>
      </c>
      <c r="H334" s="4">
        <v>28991098.378699999</v>
      </c>
      <c r="I334" s="5">
        <f t="shared" si="10"/>
        <v>128887825.9417</v>
      </c>
      <c r="J334" s="7"/>
      <c r="K334" s="148"/>
      <c r="L334" s="151"/>
      <c r="M334" s="8">
        <v>3</v>
      </c>
      <c r="N334" s="4" t="s">
        <v>879</v>
      </c>
      <c r="O334" s="4">
        <v>106756960.4949</v>
      </c>
      <c r="P334" s="4">
        <v>13063527.2206</v>
      </c>
      <c r="Q334" s="4">
        <v>-1564740.79</v>
      </c>
      <c r="R334" s="4">
        <v>29782706.261100002</v>
      </c>
      <c r="S334" s="5">
        <f t="shared" si="11"/>
        <v>148038453.1866</v>
      </c>
    </row>
    <row r="335" spans="1:19" ht="24.95" customHeight="1" x14ac:dyDescent="0.2">
      <c r="A335" s="156"/>
      <c r="B335" s="152"/>
      <c r="C335" s="1">
        <v>27</v>
      </c>
      <c r="D335" s="4" t="s">
        <v>370</v>
      </c>
      <c r="E335" s="4">
        <v>79622868.688800007</v>
      </c>
      <c r="F335" s="4">
        <v>9743210.2569999993</v>
      </c>
      <c r="G335" s="4">
        <v>0</v>
      </c>
      <c r="H335" s="4">
        <v>24423439.771200001</v>
      </c>
      <c r="I335" s="5">
        <f t="shared" si="10"/>
        <v>113789518.71700001</v>
      </c>
      <c r="J335" s="7"/>
      <c r="K335" s="148"/>
      <c r="L335" s="151"/>
      <c r="M335" s="8">
        <v>4</v>
      </c>
      <c r="N335" s="4" t="s">
        <v>721</v>
      </c>
      <c r="O335" s="4">
        <v>115912684.5337</v>
      </c>
      <c r="P335" s="4">
        <v>14183885.5527</v>
      </c>
      <c r="Q335" s="4">
        <v>-1564740.79</v>
      </c>
      <c r="R335" s="4">
        <v>33005866.487799998</v>
      </c>
      <c r="S335" s="5">
        <f t="shared" si="11"/>
        <v>161537695.78419998</v>
      </c>
    </row>
    <row r="336" spans="1:19" ht="24.95" customHeight="1" x14ac:dyDescent="0.2">
      <c r="A336" s="1"/>
      <c r="B336" s="153" t="s">
        <v>829</v>
      </c>
      <c r="C336" s="154"/>
      <c r="D336" s="155"/>
      <c r="E336" s="10">
        <v>2353011680.2283998</v>
      </c>
      <c r="F336" s="10">
        <v>287930941.38749993</v>
      </c>
      <c r="G336" s="10">
        <v>0</v>
      </c>
      <c r="H336" s="10">
        <v>734715183.44720006</v>
      </c>
      <c r="I336" s="6">
        <f t="shared" si="10"/>
        <v>3375657805.0630999</v>
      </c>
      <c r="J336" s="7"/>
      <c r="K336" s="148"/>
      <c r="L336" s="151"/>
      <c r="M336" s="8">
        <v>5</v>
      </c>
      <c r="N336" s="4" t="s">
        <v>722</v>
      </c>
      <c r="O336" s="4">
        <v>109039632.0834</v>
      </c>
      <c r="P336" s="4">
        <v>13342850.857100001</v>
      </c>
      <c r="Q336" s="4">
        <v>-1564740.79</v>
      </c>
      <c r="R336" s="4">
        <v>29047729.012499999</v>
      </c>
      <c r="S336" s="5">
        <f t="shared" si="11"/>
        <v>149865471.16299999</v>
      </c>
    </row>
    <row r="337" spans="1:19" ht="24.95" customHeight="1" x14ac:dyDescent="0.2">
      <c r="A337" s="156">
        <v>17</v>
      </c>
      <c r="B337" s="150" t="s">
        <v>42</v>
      </c>
      <c r="C337" s="1">
        <v>1</v>
      </c>
      <c r="D337" s="4" t="s">
        <v>371</v>
      </c>
      <c r="E337" s="4">
        <v>83148424.148399994</v>
      </c>
      <c r="F337" s="4">
        <v>10174621.843599999</v>
      </c>
      <c r="G337" s="4">
        <v>0</v>
      </c>
      <c r="H337" s="4">
        <v>26325939.661400001</v>
      </c>
      <c r="I337" s="5">
        <f t="shared" si="10"/>
        <v>119648985.6534</v>
      </c>
      <c r="J337" s="7"/>
      <c r="K337" s="148"/>
      <c r="L337" s="151"/>
      <c r="M337" s="8">
        <v>6</v>
      </c>
      <c r="N337" s="4" t="s">
        <v>723</v>
      </c>
      <c r="O337" s="4">
        <v>98802248.949599996</v>
      </c>
      <c r="P337" s="4">
        <v>12090133.1644</v>
      </c>
      <c r="Q337" s="4">
        <v>-1564740.79</v>
      </c>
      <c r="R337" s="4">
        <v>23842770.1327</v>
      </c>
      <c r="S337" s="5">
        <f t="shared" si="11"/>
        <v>133170411.45669998</v>
      </c>
    </row>
    <row r="338" spans="1:19" ht="24.95" customHeight="1" x14ac:dyDescent="0.2">
      <c r="A338" s="156"/>
      <c r="B338" s="151"/>
      <c r="C338" s="1">
        <v>2</v>
      </c>
      <c r="D338" s="4" t="s">
        <v>372</v>
      </c>
      <c r="E338" s="4">
        <v>98340575.326199993</v>
      </c>
      <c r="F338" s="4">
        <v>12033639.5557</v>
      </c>
      <c r="G338" s="4">
        <v>0</v>
      </c>
      <c r="H338" s="4">
        <v>30891798.3246</v>
      </c>
      <c r="I338" s="5">
        <f t="shared" si="10"/>
        <v>141266013.20649999</v>
      </c>
      <c r="J338" s="7"/>
      <c r="K338" s="148"/>
      <c r="L338" s="151"/>
      <c r="M338" s="8">
        <v>7</v>
      </c>
      <c r="N338" s="4" t="s">
        <v>724</v>
      </c>
      <c r="O338" s="4">
        <v>112846266.7304</v>
      </c>
      <c r="P338" s="4">
        <v>13808657.255999999</v>
      </c>
      <c r="Q338" s="4">
        <v>-1564740.79</v>
      </c>
      <c r="R338" s="4">
        <v>31991357.892000001</v>
      </c>
      <c r="S338" s="5">
        <f t="shared" si="11"/>
        <v>157081541.08839998</v>
      </c>
    </row>
    <row r="339" spans="1:19" ht="24.95" customHeight="1" x14ac:dyDescent="0.2">
      <c r="A339" s="156"/>
      <c r="B339" s="151"/>
      <c r="C339" s="1">
        <v>3</v>
      </c>
      <c r="D339" s="4" t="s">
        <v>373</v>
      </c>
      <c r="E339" s="4">
        <v>122043335.9304</v>
      </c>
      <c r="F339" s="4">
        <v>14934074.8708</v>
      </c>
      <c r="G339" s="4">
        <v>0</v>
      </c>
      <c r="H339" s="4">
        <v>37207922.8081</v>
      </c>
      <c r="I339" s="5">
        <f t="shared" si="10"/>
        <v>174185333.60930002</v>
      </c>
      <c r="J339" s="7"/>
      <c r="K339" s="148"/>
      <c r="L339" s="151"/>
      <c r="M339" s="8">
        <v>8</v>
      </c>
      <c r="N339" s="4" t="s">
        <v>725</v>
      </c>
      <c r="O339" s="4">
        <v>96292929.256799996</v>
      </c>
      <c r="P339" s="4">
        <v>11783075.283</v>
      </c>
      <c r="Q339" s="4">
        <v>-1564740.79</v>
      </c>
      <c r="R339" s="4">
        <v>27139368.085999999</v>
      </c>
      <c r="S339" s="5">
        <f t="shared" si="11"/>
        <v>133650631.83579998</v>
      </c>
    </row>
    <row r="340" spans="1:19" ht="24.95" customHeight="1" x14ac:dyDescent="0.2">
      <c r="A340" s="156"/>
      <c r="B340" s="151"/>
      <c r="C340" s="1">
        <v>4</v>
      </c>
      <c r="D340" s="4" t="s">
        <v>374</v>
      </c>
      <c r="E340" s="4">
        <v>92311516.9692</v>
      </c>
      <c r="F340" s="4">
        <v>11295881.871400001</v>
      </c>
      <c r="G340" s="4">
        <v>0</v>
      </c>
      <c r="H340" s="4">
        <v>26945600.479699999</v>
      </c>
      <c r="I340" s="5">
        <f t="shared" si="10"/>
        <v>130552999.3203</v>
      </c>
      <c r="J340" s="7"/>
      <c r="K340" s="148"/>
      <c r="L340" s="151"/>
      <c r="M340" s="8">
        <v>9</v>
      </c>
      <c r="N340" s="4" t="s">
        <v>726</v>
      </c>
      <c r="O340" s="4">
        <v>108996423.523</v>
      </c>
      <c r="P340" s="4">
        <v>13337563.5559</v>
      </c>
      <c r="Q340" s="4">
        <v>-1564740.79</v>
      </c>
      <c r="R340" s="4">
        <v>26876216.231899999</v>
      </c>
      <c r="S340" s="5">
        <f t="shared" si="11"/>
        <v>147645462.52079999</v>
      </c>
    </row>
    <row r="341" spans="1:19" ht="24.95" customHeight="1" x14ac:dyDescent="0.2">
      <c r="A341" s="156"/>
      <c r="B341" s="151"/>
      <c r="C341" s="1">
        <v>5</v>
      </c>
      <c r="D341" s="4" t="s">
        <v>375</v>
      </c>
      <c r="E341" s="4">
        <v>79211334.2333</v>
      </c>
      <c r="F341" s="4">
        <v>9692852.0270000007</v>
      </c>
      <c r="G341" s="4">
        <v>0</v>
      </c>
      <c r="H341" s="4">
        <v>23229615.508499999</v>
      </c>
      <c r="I341" s="5">
        <f t="shared" si="10"/>
        <v>112133801.76879999</v>
      </c>
      <c r="J341" s="7"/>
      <c r="K341" s="148"/>
      <c r="L341" s="151"/>
      <c r="M341" s="8">
        <v>10</v>
      </c>
      <c r="N341" s="4" t="s">
        <v>727</v>
      </c>
      <c r="O341" s="4">
        <v>98408595.821700007</v>
      </c>
      <c r="P341" s="4">
        <v>12041963.0186</v>
      </c>
      <c r="Q341" s="4">
        <v>-1564740.79</v>
      </c>
      <c r="R341" s="4">
        <v>25589556.060699999</v>
      </c>
      <c r="S341" s="5">
        <f t="shared" si="11"/>
        <v>134475374.111</v>
      </c>
    </row>
    <row r="342" spans="1:19" ht="24.95" customHeight="1" x14ac:dyDescent="0.2">
      <c r="A342" s="156"/>
      <c r="B342" s="151"/>
      <c r="C342" s="1">
        <v>6</v>
      </c>
      <c r="D342" s="4" t="s">
        <v>376</v>
      </c>
      <c r="E342" s="4">
        <v>77704215.376200005</v>
      </c>
      <c r="F342" s="4">
        <v>9508430.4387999997</v>
      </c>
      <c r="G342" s="4">
        <v>0</v>
      </c>
      <c r="H342" s="4">
        <v>24248203.978</v>
      </c>
      <c r="I342" s="5">
        <f t="shared" si="10"/>
        <v>111460849.793</v>
      </c>
      <c r="J342" s="7"/>
      <c r="K342" s="148"/>
      <c r="L342" s="151"/>
      <c r="M342" s="8">
        <v>11</v>
      </c>
      <c r="N342" s="4" t="s">
        <v>728</v>
      </c>
      <c r="O342" s="4">
        <v>91254991.371800005</v>
      </c>
      <c r="P342" s="4">
        <v>11166598.0211</v>
      </c>
      <c r="Q342" s="4">
        <v>-1564740.79</v>
      </c>
      <c r="R342" s="4">
        <v>26143998.897799999</v>
      </c>
      <c r="S342" s="5">
        <f t="shared" si="11"/>
        <v>127000847.5007</v>
      </c>
    </row>
    <row r="343" spans="1:19" ht="24.95" customHeight="1" x14ac:dyDescent="0.2">
      <c r="A343" s="156"/>
      <c r="B343" s="151"/>
      <c r="C343" s="1">
        <v>7</v>
      </c>
      <c r="D343" s="4" t="s">
        <v>377</v>
      </c>
      <c r="E343" s="4">
        <v>109075385.6406</v>
      </c>
      <c r="F343" s="4">
        <v>13347225.912</v>
      </c>
      <c r="G343" s="4">
        <v>0</v>
      </c>
      <c r="H343" s="4">
        <v>33174247.671100002</v>
      </c>
      <c r="I343" s="5">
        <f t="shared" si="10"/>
        <v>155596859.22369999</v>
      </c>
      <c r="J343" s="7"/>
      <c r="K343" s="148"/>
      <c r="L343" s="151"/>
      <c r="M343" s="8">
        <v>12</v>
      </c>
      <c r="N343" s="4" t="s">
        <v>729</v>
      </c>
      <c r="O343" s="4">
        <v>108650170.1532</v>
      </c>
      <c r="P343" s="4">
        <v>13295193.5755</v>
      </c>
      <c r="Q343" s="4">
        <v>-1564740.79</v>
      </c>
      <c r="R343" s="4">
        <v>27059930.545000002</v>
      </c>
      <c r="S343" s="5">
        <f t="shared" si="11"/>
        <v>147440553.48369998</v>
      </c>
    </row>
    <row r="344" spans="1:19" ht="24.95" customHeight="1" x14ac:dyDescent="0.2">
      <c r="A344" s="156"/>
      <c r="B344" s="151"/>
      <c r="C344" s="1">
        <v>8</v>
      </c>
      <c r="D344" s="4" t="s">
        <v>378</v>
      </c>
      <c r="E344" s="4">
        <v>91543590.222499996</v>
      </c>
      <c r="F344" s="4">
        <v>11201912.991900001</v>
      </c>
      <c r="G344" s="4">
        <v>0</v>
      </c>
      <c r="H344" s="4">
        <v>27539822.085499998</v>
      </c>
      <c r="I344" s="5">
        <f t="shared" si="10"/>
        <v>130285325.2999</v>
      </c>
      <c r="J344" s="7"/>
      <c r="K344" s="148"/>
      <c r="L344" s="151"/>
      <c r="M344" s="8">
        <v>13</v>
      </c>
      <c r="N344" s="4" t="s">
        <v>730</v>
      </c>
      <c r="O344" s="4">
        <v>113995953.39309999</v>
      </c>
      <c r="P344" s="4">
        <v>13949340.9449</v>
      </c>
      <c r="Q344" s="4">
        <v>-1564740.79</v>
      </c>
      <c r="R344" s="4">
        <v>30565862.0185</v>
      </c>
      <c r="S344" s="5">
        <f t="shared" si="11"/>
        <v>156946415.56650001</v>
      </c>
    </row>
    <row r="345" spans="1:19" ht="24.95" customHeight="1" x14ac:dyDescent="0.2">
      <c r="A345" s="156"/>
      <c r="B345" s="151"/>
      <c r="C345" s="1">
        <v>9</v>
      </c>
      <c r="D345" s="4" t="s">
        <v>379</v>
      </c>
      <c r="E345" s="4">
        <v>80186109.801300004</v>
      </c>
      <c r="F345" s="4">
        <v>9812132.3728999998</v>
      </c>
      <c r="G345" s="4">
        <v>0</v>
      </c>
      <c r="H345" s="4">
        <v>24835585.795499999</v>
      </c>
      <c r="I345" s="5">
        <f t="shared" si="10"/>
        <v>114833827.96969999</v>
      </c>
      <c r="J345" s="7"/>
      <c r="K345" s="148"/>
      <c r="L345" s="151"/>
      <c r="M345" s="8">
        <v>14</v>
      </c>
      <c r="N345" s="4" t="s">
        <v>731</v>
      </c>
      <c r="O345" s="4">
        <v>102716393.13169999</v>
      </c>
      <c r="P345" s="4">
        <v>12569095.1808</v>
      </c>
      <c r="Q345" s="4">
        <v>-1564740.79</v>
      </c>
      <c r="R345" s="4">
        <v>27494797.083700001</v>
      </c>
      <c r="S345" s="5">
        <f t="shared" si="11"/>
        <v>141215544.60619998</v>
      </c>
    </row>
    <row r="346" spans="1:19" ht="24.95" customHeight="1" x14ac:dyDescent="0.2">
      <c r="A346" s="156"/>
      <c r="B346" s="151"/>
      <c r="C346" s="1">
        <v>10</v>
      </c>
      <c r="D346" s="4" t="s">
        <v>380</v>
      </c>
      <c r="E346" s="4">
        <v>84712260.307099998</v>
      </c>
      <c r="F346" s="4">
        <v>10365983.756999999</v>
      </c>
      <c r="G346" s="4">
        <v>0</v>
      </c>
      <c r="H346" s="4">
        <v>25306991.2031</v>
      </c>
      <c r="I346" s="5">
        <f t="shared" si="10"/>
        <v>120385235.26719999</v>
      </c>
      <c r="J346" s="7"/>
      <c r="K346" s="148"/>
      <c r="L346" s="151"/>
      <c r="M346" s="8">
        <v>15</v>
      </c>
      <c r="N346" s="4" t="s">
        <v>732</v>
      </c>
      <c r="O346" s="4">
        <v>91976237.704600006</v>
      </c>
      <c r="P346" s="4">
        <v>11254854.759199999</v>
      </c>
      <c r="Q346" s="4">
        <v>-1564740.79</v>
      </c>
      <c r="R346" s="4">
        <v>24372793.725699998</v>
      </c>
      <c r="S346" s="5">
        <f t="shared" si="11"/>
        <v>126039145.39950001</v>
      </c>
    </row>
    <row r="347" spans="1:19" ht="24.95" customHeight="1" x14ac:dyDescent="0.2">
      <c r="A347" s="156"/>
      <c r="B347" s="151"/>
      <c r="C347" s="1">
        <v>11</v>
      </c>
      <c r="D347" s="4" t="s">
        <v>381</v>
      </c>
      <c r="E347" s="4">
        <v>117839669.29440001</v>
      </c>
      <c r="F347" s="4">
        <v>14419684.8651</v>
      </c>
      <c r="G347" s="4">
        <v>0</v>
      </c>
      <c r="H347" s="4">
        <v>34760538.567199998</v>
      </c>
      <c r="I347" s="5">
        <f t="shared" si="10"/>
        <v>167019892.72670001</v>
      </c>
      <c r="J347" s="7"/>
      <c r="K347" s="148"/>
      <c r="L347" s="151"/>
      <c r="M347" s="8">
        <v>16</v>
      </c>
      <c r="N347" s="4" t="s">
        <v>733</v>
      </c>
      <c r="O347" s="4">
        <v>102207480.60330001</v>
      </c>
      <c r="P347" s="4">
        <v>12506821.0898</v>
      </c>
      <c r="Q347" s="4">
        <v>-1564740.79</v>
      </c>
      <c r="R347" s="4">
        <v>32080635.128400002</v>
      </c>
      <c r="S347" s="5">
        <f t="shared" si="11"/>
        <v>145230196.03150001</v>
      </c>
    </row>
    <row r="348" spans="1:19" ht="24.95" customHeight="1" x14ac:dyDescent="0.2">
      <c r="A348" s="156"/>
      <c r="B348" s="151"/>
      <c r="C348" s="1">
        <v>12</v>
      </c>
      <c r="D348" s="4" t="s">
        <v>382</v>
      </c>
      <c r="E348" s="4">
        <v>87126355.780100003</v>
      </c>
      <c r="F348" s="4">
        <v>10661389.3378</v>
      </c>
      <c r="G348" s="4">
        <v>0</v>
      </c>
      <c r="H348" s="4">
        <v>25876913.561099999</v>
      </c>
      <c r="I348" s="5">
        <f t="shared" si="10"/>
        <v>123664658.67899999</v>
      </c>
      <c r="J348" s="7"/>
      <c r="K348" s="148"/>
      <c r="L348" s="151"/>
      <c r="M348" s="8">
        <v>17</v>
      </c>
      <c r="N348" s="4" t="s">
        <v>734</v>
      </c>
      <c r="O348" s="4">
        <v>101381797.62809999</v>
      </c>
      <c r="P348" s="4">
        <v>12405784.754899999</v>
      </c>
      <c r="Q348" s="4">
        <v>-1564740.79</v>
      </c>
      <c r="R348" s="4">
        <v>29804785.5777</v>
      </c>
      <c r="S348" s="5">
        <f t="shared" si="11"/>
        <v>142027627.17069998</v>
      </c>
    </row>
    <row r="349" spans="1:19" ht="24.95" customHeight="1" x14ac:dyDescent="0.2">
      <c r="A349" s="156"/>
      <c r="B349" s="151"/>
      <c r="C349" s="1">
        <v>13</v>
      </c>
      <c r="D349" s="4" t="s">
        <v>383</v>
      </c>
      <c r="E349" s="4">
        <v>73548846.098399997</v>
      </c>
      <c r="F349" s="4">
        <v>8999950.4350000005</v>
      </c>
      <c r="G349" s="4">
        <v>0</v>
      </c>
      <c r="H349" s="4">
        <v>24743608.642700002</v>
      </c>
      <c r="I349" s="5">
        <f t="shared" si="10"/>
        <v>107292405.1761</v>
      </c>
      <c r="J349" s="7"/>
      <c r="K349" s="148"/>
      <c r="L349" s="151"/>
      <c r="M349" s="8">
        <v>18</v>
      </c>
      <c r="N349" s="4" t="s">
        <v>735</v>
      </c>
      <c r="O349" s="4">
        <v>113518872.79009999</v>
      </c>
      <c r="P349" s="4">
        <v>13890962.0306</v>
      </c>
      <c r="Q349" s="4">
        <v>-1564740.79</v>
      </c>
      <c r="R349" s="4">
        <v>31605749.828600001</v>
      </c>
      <c r="S349" s="5">
        <f t="shared" si="11"/>
        <v>157450843.85929999</v>
      </c>
    </row>
    <row r="350" spans="1:19" ht="24.95" customHeight="1" x14ac:dyDescent="0.2">
      <c r="A350" s="156"/>
      <c r="B350" s="151"/>
      <c r="C350" s="1">
        <v>14</v>
      </c>
      <c r="D350" s="4" t="s">
        <v>384</v>
      </c>
      <c r="E350" s="4">
        <v>101090541.9853</v>
      </c>
      <c r="F350" s="4">
        <v>12370144.680400001</v>
      </c>
      <c r="G350" s="4">
        <v>0</v>
      </c>
      <c r="H350" s="4">
        <v>32151339.3354</v>
      </c>
      <c r="I350" s="5">
        <f t="shared" si="10"/>
        <v>145612026.0011</v>
      </c>
      <c r="J350" s="7"/>
      <c r="K350" s="148"/>
      <c r="L350" s="151"/>
      <c r="M350" s="8">
        <v>19</v>
      </c>
      <c r="N350" s="4" t="s">
        <v>736</v>
      </c>
      <c r="O350" s="4">
        <v>104659825.8901</v>
      </c>
      <c r="P350" s="4">
        <v>12806907.185000001</v>
      </c>
      <c r="Q350" s="4">
        <v>-1564740.79</v>
      </c>
      <c r="R350" s="4">
        <v>24941276.1283</v>
      </c>
      <c r="S350" s="5">
        <f t="shared" si="11"/>
        <v>140843268.41339999</v>
      </c>
    </row>
    <row r="351" spans="1:19" ht="24.95" customHeight="1" x14ac:dyDescent="0.2">
      <c r="A351" s="156"/>
      <c r="B351" s="151"/>
      <c r="C351" s="1">
        <v>15</v>
      </c>
      <c r="D351" s="4" t="s">
        <v>385</v>
      </c>
      <c r="E351" s="4">
        <v>113700980.2209</v>
      </c>
      <c r="F351" s="4">
        <v>13913245.967599999</v>
      </c>
      <c r="G351" s="4">
        <v>0</v>
      </c>
      <c r="H351" s="4">
        <v>34669101.397699997</v>
      </c>
      <c r="I351" s="5">
        <f t="shared" si="10"/>
        <v>162283327.5862</v>
      </c>
      <c r="J351" s="7"/>
      <c r="K351" s="148"/>
      <c r="L351" s="151"/>
      <c r="M351" s="8">
        <v>20</v>
      </c>
      <c r="N351" s="4" t="s">
        <v>737</v>
      </c>
      <c r="O351" s="4">
        <v>95241968.639799997</v>
      </c>
      <c r="P351" s="4">
        <v>11654472.4025</v>
      </c>
      <c r="Q351" s="4">
        <v>-1564740.79</v>
      </c>
      <c r="R351" s="4">
        <v>22212380.601599999</v>
      </c>
      <c r="S351" s="5">
        <f t="shared" si="11"/>
        <v>127544080.85389999</v>
      </c>
    </row>
    <row r="352" spans="1:19" ht="24.95" customHeight="1" x14ac:dyDescent="0.2">
      <c r="A352" s="156"/>
      <c r="B352" s="151"/>
      <c r="C352" s="1">
        <v>16</v>
      </c>
      <c r="D352" s="4" t="s">
        <v>386</v>
      </c>
      <c r="E352" s="4">
        <v>83331869.805099994</v>
      </c>
      <c r="F352" s="4">
        <v>10197069.5353</v>
      </c>
      <c r="G352" s="4">
        <v>0</v>
      </c>
      <c r="H352" s="4">
        <v>26083247.173999999</v>
      </c>
      <c r="I352" s="5">
        <f t="shared" si="10"/>
        <v>119612186.51439999</v>
      </c>
      <c r="J352" s="7"/>
      <c r="K352" s="148"/>
      <c r="L352" s="151"/>
      <c r="M352" s="8">
        <v>21</v>
      </c>
      <c r="N352" s="4" t="s">
        <v>738</v>
      </c>
      <c r="O352" s="4">
        <v>98179815.800300002</v>
      </c>
      <c r="P352" s="4">
        <v>12013967.897500001</v>
      </c>
      <c r="Q352" s="4">
        <v>-1564740.79</v>
      </c>
      <c r="R352" s="4">
        <v>28887113.984299999</v>
      </c>
      <c r="S352" s="5">
        <f t="shared" si="11"/>
        <v>137516156.89210001</v>
      </c>
    </row>
    <row r="353" spans="1:19" ht="24.95" customHeight="1" x14ac:dyDescent="0.2">
      <c r="A353" s="156"/>
      <c r="B353" s="151"/>
      <c r="C353" s="1">
        <v>17</v>
      </c>
      <c r="D353" s="4" t="s">
        <v>387</v>
      </c>
      <c r="E353" s="4">
        <v>88180914.745800003</v>
      </c>
      <c r="F353" s="4">
        <v>10790432.5374</v>
      </c>
      <c r="G353" s="4">
        <v>0</v>
      </c>
      <c r="H353" s="4">
        <v>28095464.885499999</v>
      </c>
      <c r="I353" s="5">
        <f t="shared" si="10"/>
        <v>127066812.16869999</v>
      </c>
      <c r="J353" s="7"/>
      <c r="K353" s="148"/>
      <c r="L353" s="151"/>
      <c r="M353" s="8">
        <v>22</v>
      </c>
      <c r="N353" s="4" t="s">
        <v>739</v>
      </c>
      <c r="O353" s="4">
        <v>94464238.466800004</v>
      </c>
      <c r="P353" s="4">
        <v>11559303.907299999</v>
      </c>
      <c r="Q353" s="4">
        <v>-1564740.79</v>
      </c>
      <c r="R353" s="4">
        <v>27848426.1371</v>
      </c>
      <c r="S353" s="5">
        <f t="shared" si="11"/>
        <v>132307227.72119999</v>
      </c>
    </row>
    <row r="354" spans="1:19" ht="24.95" customHeight="1" x14ac:dyDescent="0.2">
      <c r="A354" s="156"/>
      <c r="B354" s="151"/>
      <c r="C354" s="1">
        <v>18</v>
      </c>
      <c r="D354" s="4" t="s">
        <v>388</v>
      </c>
      <c r="E354" s="4">
        <v>91971152.5264</v>
      </c>
      <c r="F354" s="4">
        <v>11254232.5012</v>
      </c>
      <c r="G354" s="4">
        <v>0</v>
      </c>
      <c r="H354" s="4">
        <v>29897149.114100002</v>
      </c>
      <c r="I354" s="5">
        <f t="shared" si="10"/>
        <v>133122534.1417</v>
      </c>
      <c r="J354" s="7"/>
      <c r="K354" s="149"/>
      <c r="L354" s="152"/>
      <c r="M354" s="8">
        <v>23</v>
      </c>
      <c r="N354" s="4" t="s">
        <v>740</v>
      </c>
      <c r="O354" s="4">
        <v>88560202.770199999</v>
      </c>
      <c r="P354" s="4">
        <v>10836844.868799999</v>
      </c>
      <c r="Q354" s="4">
        <v>-1564740.79</v>
      </c>
      <c r="R354" s="4">
        <v>25010753.977600001</v>
      </c>
      <c r="S354" s="5">
        <f t="shared" si="11"/>
        <v>122843060.82659999</v>
      </c>
    </row>
    <row r="355" spans="1:19" ht="24.95" customHeight="1" x14ac:dyDescent="0.2">
      <c r="A355" s="156"/>
      <c r="B355" s="151"/>
      <c r="C355" s="1">
        <v>19</v>
      </c>
      <c r="D355" s="4" t="s">
        <v>389</v>
      </c>
      <c r="E355" s="4">
        <v>95019682.736399993</v>
      </c>
      <c r="F355" s="4">
        <v>11627271.9471</v>
      </c>
      <c r="G355" s="4">
        <v>0</v>
      </c>
      <c r="H355" s="4">
        <v>28780583.6776</v>
      </c>
      <c r="I355" s="5">
        <f t="shared" si="10"/>
        <v>135427538.36109999</v>
      </c>
      <c r="J355" s="7"/>
      <c r="K355" s="14"/>
      <c r="L355" s="153" t="s">
        <v>846</v>
      </c>
      <c r="M355" s="154"/>
      <c r="N355" s="155"/>
      <c r="O355" s="10">
        <v>2339951346.9416003</v>
      </c>
      <c r="P355" s="10">
        <v>286332787.80010003</v>
      </c>
      <c r="Q355" s="10">
        <v>-35989038.169999987</v>
      </c>
      <c r="R355" s="10">
        <v>638350148.12830007</v>
      </c>
      <c r="S355" s="6">
        <f t="shared" si="11"/>
        <v>3228645244.7000003</v>
      </c>
    </row>
    <row r="356" spans="1:19" ht="24.95" customHeight="1" x14ac:dyDescent="0.2">
      <c r="A356" s="156"/>
      <c r="B356" s="151"/>
      <c r="C356" s="1">
        <v>20</v>
      </c>
      <c r="D356" s="4" t="s">
        <v>390</v>
      </c>
      <c r="E356" s="4">
        <v>95841288.033000007</v>
      </c>
      <c r="F356" s="4">
        <v>11727809.308800001</v>
      </c>
      <c r="G356" s="4">
        <v>0</v>
      </c>
      <c r="H356" s="4">
        <v>29188691.044500001</v>
      </c>
      <c r="I356" s="5">
        <f t="shared" si="10"/>
        <v>136757788.3863</v>
      </c>
      <c r="J356" s="7"/>
      <c r="K356" s="147">
        <v>34</v>
      </c>
      <c r="L356" s="150" t="s">
        <v>59</v>
      </c>
      <c r="M356" s="8">
        <v>1</v>
      </c>
      <c r="N356" s="4" t="s">
        <v>741</v>
      </c>
      <c r="O356" s="4">
        <v>87902420.3697</v>
      </c>
      <c r="P356" s="4">
        <v>10756354.0207</v>
      </c>
      <c r="Q356" s="4">
        <v>0</v>
      </c>
      <c r="R356" s="4">
        <v>24388486.261300001</v>
      </c>
      <c r="S356" s="5">
        <f t="shared" si="11"/>
        <v>123047260.65169999</v>
      </c>
    </row>
    <row r="357" spans="1:19" ht="24.95" customHeight="1" x14ac:dyDescent="0.2">
      <c r="A357" s="156"/>
      <c r="B357" s="151"/>
      <c r="C357" s="1">
        <v>21</v>
      </c>
      <c r="D357" s="4" t="s">
        <v>391</v>
      </c>
      <c r="E357" s="4">
        <v>89784069.656499997</v>
      </c>
      <c r="F357" s="4">
        <v>10986605.7678</v>
      </c>
      <c r="G357" s="4">
        <v>0</v>
      </c>
      <c r="H357" s="4">
        <v>28090605.0359</v>
      </c>
      <c r="I357" s="5">
        <f t="shared" si="10"/>
        <v>128861280.4602</v>
      </c>
      <c r="J357" s="7"/>
      <c r="K357" s="148"/>
      <c r="L357" s="151"/>
      <c r="M357" s="8">
        <v>2</v>
      </c>
      <c r="N357" s="4" t="s">
        <v>742</v>
      </c>
      <c r="O357" s="4">
        <v>150421284.1753</v>
      </c>
      <c r="P357" s="4">
        <v>18406598.7947</v>
      </c>
      <c r="Q357" s="4">
        <v>0</v>
      </c>
      <c r="R357" s="4">
        <v>31709099.650699999</v>
      </c>
      <c r="S357" s="5">
        <f t="shared" si="11"/>
        <v>200536982.6207</v>
      </c>
    </row>
    <row r="358" spans="1:19" ht="24.95" customHeight="1" x14ac:dyDescent="0.2">
      <c r="A358" s="156"/>
      <c r="B358" s="151"/>
      <c r="C358" s="1">
        <v>22</v>
      </c>
      <c r="D358" s="4" t="s">
        <v>392</v>
      </c>
      <c r="E358" s="4">
        <v>82355256.617599994</v>
      </c>
      <c r="F358" s="4">
        <v>10077564.3255</v>
      </c>
      <c r="G358" s="4">
        <v>0</v>
      </c>
      <c r="H358" s="4">
        <v>26111326.3048</v>
      </c>
      <c r="I358" s="5">
        <f t="shared" si="10"/>
        <v>118544147.24789999</v>
      </c>
      <c r="J358" s="7"/>
      <c r="K358" s="148"/>
      <c r="L358" s="151"/>
      <c r="M358" s="8">
        <v>3</v>
      </c>
      <c r="N358" s="4" t="s">
        <v>743</v>
      </c>
      <c r="O358" s="4">
        <v>103311752.7789</v>
      </c>
      <c r="P358" s="4">
        <v>12641947.5449</v>
      </c>
      <c r="Q358" s="4">
        <v>0</v>
      </c>
      <c r="R358" s="4">
        <v>27219798.617600001</v>
      </c>
      <c r="S358" s="5">
        <f t="shared" si="11"/>
        <v>143173498.94139999</v>
      </c>
    </row>
    <row r="359" spans="1:19" ht="24.95" customHeight="1" x14ac:dyDescent="0.2">
      <c r="A359" s="156"/>
      <c r="B359" s="151"/>
      <c r="C359" s="1">
        <v>23</v>
      </c>
      <c r="D359" s="4" t="s">
        <v>393</v>
      </c>
      <c r="E359" s="4">
        <v>101067894.3528</v>
      </c>
      <c r="F359" s="4">
        <v>12367373.357999999</v>
      </c>
      <c r="G359" s="4">
        <v>0</v>
      </c>
      <c r="H359" s="4">
        <v>29927208.183600001</v>
      </c>
      <c r="I359" s="5">
        <f t="shared" si="10"/>
        <v>143362475.8944</v>
      </c>
      <c r="J359" s="7"/>
      <c r="K359" s="148"/>
      <c r="L359" s="151"/>
      <c r="M359" s="8">
        <v>4</v>
      </c>
      <c r="N359" s="4" t="s">
        <v>744</v>
      </c>
      <c r="O359" s="4">
        <v>123354850.65530001</v>
      </c>
      <c r="P359" s="4">
        <v>15094560.9715</v>
      </c>
      <c r="Q359" s="4">
        <v>0</v>
      </c>
      <c r="R359" s="4">
        <v>24440084.664000001</v>
      </c>
      <c r="S359" s="5">
        <f t="shared" si="11"/>
        <v>162889496.29080001</v>
      </c>
    </row>
    <row r="360" spans="1:19" ht="24.95" customHeight="1" x14ac:dyDescent="0.2">
      <c r="A360" s="156"/>
      <c r="B360" s="151"/>
      <c r="C360" s="1">
        <v>24</v>
      </c>
      <c r="D360" s="4" t="s">
        <v>394</v>
      </c>
      <c r="E360" s="4">
        <v>74740562.556700006</v>
      </c>
      <c r="F360" s="4">
        <v>9145777.1831999999</v>
      </c>
      <c r="G360" s="4">
        <v>0</v>
      </c>
      <c r="H360" s="4">
        <v>23075120.291000001</v>
      </c>
      <c r="I360" s="5">
        <f t="shared" si="10"/>
        <v>106961460.0309</v>
      </c>
      <c r="J360" s="7"/>
      <c r="K360" s="148"/>
      <c r="L360" s="151"/>
      <c r="M360" s="8">
        <v>5</v>
      </c>
      <c r="N360" s="4" t="s">
        <v>745</v>
      </c>
      <c r="O360" s="4">
        <v>133265853.7237</v>
      </c>
      <c r="P360" s="4">
        <v>16307340.520199999</v>
      </c>
      <c r="Q360" s="4">
        <v>0</v>
      </c>
      <c r="R360" s="4">
        <v>33857873.1351</v>
      </c>
      <c r="S360" s="5">
        <f t="shared" si="11"/>
        <v>183431067.37900001</v>
      </c>
    </row>
    <row r="361" spans="1:19" ht="24.95" customHeight="1" x14ac:dyDescent="0.2">
      <c r="A361" s="156"/>
      <c r="B361" s="151"/>
      <c r="C361" s="1">
        <v>25</v>
      </c>
      <c r="D361" s="4" t="s">
        <v>395</v>
      </c>
      <c r="E361" s="4">
        <v>93808331.039299995</v>
      </c>
      <c r="F361" s="4">
        <v>11479042.494000001</v>
      </c>
      <c r="G361" s="4">
        <v>0</v>
      </c>
      <c r="H361" s="4">
        <v>26256821.800999999</v>
      </c>
      <c r="I361" s="5">
        <f t="shared" si="10"/>
        <v>131544195.3343</v>
      </c>
      <c r="J361" s="7"/>
      <c r="K361" s="148"/>
      <c r="L361" s="151"/>
      <c r="M361" s="8">
        <v>6</v>
      </c>
      <c r="N361" s="4" t="s">
        <v>746</v>
      </c>
      <c r="O361" s="4">
        <v>92319982.950499997</v>
      </c>
      <c r="P361" s="4">
        <v>11296917.828</v>
      </c>
      <c r="Q361" s="4">
        <v>0</v>
      </c>
      <c r="R361" s="4">
        <v>24216471.585999999</v>
      </c>
      <c r="S361" s="5">
        <f t="shared" si="11"/>
        <v>127833372.36449999</v>
      </c>
    </row>
    <row r="362" spans="1:19" ht="24.95" customHeight="1" x14ac:dyDescent="0.2">
      <c r="A362" s="156"/>
      <c r="B362" s="151"/>
      <c r="C362" s="1">
        <v>26</v>
      </c>
      <c r="D362" s="4" t="s">
        <v>396</v>
      </c>
      <c r="E362" s="4">
        <v>85318201.637899995</v>
      </c>
      <c r="F362" s="4">
        <v>10440130.969799999</v>
      </c>
      <c r="G362" s="4">
        <v>0</v>
      </c>
      <c r="H362" s="4">
        <v>26311300.114599999</v>
      </c>
      <c r="I362" s="5">
        <f t="shared" si="10"/>
        <v>122069632.72229999</v>
      </c>
      <c r="J362" s="7"/>
      <c r="K362" s="148"/>
      <c r="L362" s="151"/>
      <c r="M362" s="8">
        <v>7</v>
      </c>
      <c r="N362" s="4" t="s">
        <v>747</v>
      </c>
      <c r="O362" s="4">
        <v>88795954.254800007</v>
      </c>
      <c r="P362" s="4">
        <v>10865693.0668</v>
      </c>
      <c r="Q362" s="4">
        <v>0</v>
      </c>
      <c r="R362" s="4">
        <v>27563827.9681</v>
      </c>
      <c r="S362" s="5">
        <f t="shared" si="11"/>
        <v>127225475.2897</v>
      </c>
    </row>
    <row r="363" spans="1:19" ht="24.95" customHeight="1" x14ac:dyDescent="0.2">
      <c r="A363" s="156"/>
      <c r="B363" s="152"/>
      <c r="C363" s="1">
        <v>27</v>
      </c>
      <c r="D363" s="4" t="s">
        <v>397</v>
      </c>
      <c r="E363" s="4">
        <v>79057948.579099998</v>
      </c>
      <c r="F363" s="4">
        <v>9674082.6872000005</v>
      </c>
      <c r="G363" s="4">
        <v>0</v>
      </c>
      <c r="H363" s="4">
        <v>24151486.971900001</v>
      </c>
      <c r="I363" s="5">
        <f t="shared" si="10"/>
        <v>112883518.23819999</v>
      </c>
      <c r="J363" s="7"/>
      <c r="K363" s="148"/>
      <c r="L363" s="151"/>
      <c r="M363" s="8">
        <v>8</v>
      </c>
      <c r="N363" s="4" t="s">
        <v>748</v>
      </c>
      <c r="O363" s="4">
        <v>137823464.64030001</v>
      </c>
      <c r="P363" s="4">
        <v>16865041.619899999</v>
      </c>
      <c r="Q363" s="4">
        <v>0</v>
      </c>
      <c r="R363" s="4">
        <v>30923663.9639</v>
      </c>
      <c r="S363" s="5">
        <f t="shared" si="11"/>
        <v>185612170.22409999</v>
      </c>
    </row>
    <row r="364" spans="1:19" ht="24.95" customHeight="1" x14ac:dyDescent="0.2">
      <c r="A364" s="1"/>
      <c r="B364" s="153" t="s">
        <v>830</v>
      </c>
      <c r="C364" s="154"/>
      <c r="D364" s="155"/>
      <c r="E364" s="10">
        <v>2472060313.6209002</v>
      </c>
      <c r="F364" s="10">
        <v>302498563.54230005</v>
      </c>
      <c r="G364" s="10">
        <v>0</v>
      </c>
      <c r="H364" s="10">
        <v>757876233.61809993</v>
      </c>
      <c r="I364" s="6">
        <f t="shared" si="10"/>
        <v>3532435110.7813005</v>
      </c>
      <c r="J364" s="7"/>
      <c r="K364" s="148"/>
      <c r="L364" s="151"/>
      <c r="M364" s="8">
        <v>9</v>
      </c>
      <c r="N364" s="4" t="s">
        <v>749</v>
      </c>
      <c r="O364" s="4">
        <v>98108155.179100007</v>
      </c>
      <c r="P364" s="4">
        <v>12005199.0034</v>
      </c>
      <c r="Q364" s="4">
        <v>0</v>
      </c>
      <c r="R364" s="4">
        <v>24665077.699299999</v>
      </c>
      <c r="S364" s="5">
        <f t="shared" si="11"/>
        <v>134778431.8818</v>
      </c>
    </row>
    <row r="365" spans="1:19" ht="24.95" customHeight="1" x14ac:dyDescent="0.2">
      <c r="A365" s="156">
        <v>18</v>
      </c>
      <c r="B365" s="150" t="s">
        <v>43</v>
      </c>
      <c r="C365" s="1">
        <v>1</v>
      </c>
      <c r="D365" s="4" t="s">
        <v>398</v>
      </c>
      <c r="E365" s="4">
        <v>148019272.27110001</v>
      </c>
      <c r="F365" s="4">
        <v>18112671.843699999</v>
      </c>
      <c r="G365" s="4">
        <v>0</v>
      </c>
      <c r="H365" s="4">
        <v>36086295.787</v>
      </c>
      <c r="I365" s="127">
        <f t="shared" si="10"/>
        <v>202218239.90180001</v>
      </c>
      <c r="J365" s="7"/>
      <c r="K365" s="148"/>
      <c r="L365" s="151"/>
      <c r="M365" s="8">
        <v>10</v>
      </c>
      <c r="N365" s="4" t="s">
        <v>750</v>
      </c>
      <c r="O365" s="4">
        <v>90583035.524800003</v>
      </c>
      <c r="P365" s="4">
        <v>11084372.811000001</v>
      </c>
      <c r="Q365" s="4">
        <v>0</v>
      </c>
      <c r="R365" s="4">
        <v>24968608.3035</v>
      </c>
      <c r="S365" s="5">
        <f t="shared" si="11"/>
        <v>126636016.6393</v>
      </c>
    </row>
    <row r="366" spans="1:19" ht="24.95" customHeight="1" x14ac:dyDescent="0.2">
      <c r="A366" s="156"/>
      <c r="B366" s="151"/>
      <c r="C366" s="1">
        <v>2</v>
      </c>
      <c r="D366" s="4" t="s">
        <v>399</v>
      </c>
      <c r="E366" s="4">
        <v>150509894.79699999</v>
      </c>
      <c r="F366" s="4">
        <v>18417441.8092</v>
      </c>
      <c r="G366" s="4">
        <v>0</v>
      </c>
      <c r="H366" s="4">
        <v>43039300.555799998</v>
      </c>
      <c r="I366" s="5">
        <f t="shared" si="10"/>
        <v>211966637.16199997</v>
      </c>
      <c r="J366" s="7"/>
      <c r="K366" s="148"/>
      <c r="L366" s="151"/>
      <c r="M366" s="8">
        <v>11</v>
      </c>
      <c r="N366" s="4" t="s">
        <v>751</v>
      </c>
      <c r="O366" s="4">
        <v>135178696.58050001</v>
      </c>
      <c r="P366" s="4">
        <v>16541409.330399999</v>
      </c>
      <c r="Q366" s="4">
        <v>0</v>
      </c>
      <c r="R366" s="4">
        <v>32639190.8596</v>
      </c>
      <c r="S366" s="5">
        <f t="shared" si="11"/>
        <v>184359296.7705</v>
      </c>
    </row>
    <row r="367" spans="1:19" ht="24.95" customHeight="1" x14ac:dyDescent="0.2">
      <c r="A367" s="156"/>
      <c r="B367" s="151"/>
      <c r="C367" s="1">
        <v>3</v>
      </c>
      <c r="D367" s="4" t="s">
        <v>400</v>
      </c>
      <c r="E367" s="4">
        <v>124558957.3539</v>
      </c>
      <c r="F367" s="4">
        <v>15241903.876</v>
      </c>
      <c r="G367" s="4">
        <v>0</v>
      </c>
      <c r="H367" s="4">
        <v>38130072.521600001</v>
      </c>
      <c r="I367" s="5">
        <f t="shared" si="10"/>
        <v>177930933.75150001</v>
      </c>
      <c r="J367" s="7"/>
      <c r="K367" s="148"/>
      <c r="L367" s="151"/>
      <c r="M367" s="8">
        <v>12</v>
      </c>
      <c r="N367" s="4" t="s">
        <v>752</v>
      </c>
      <c r="O367" s="4">
        <v>106998308.6358</v>
      </c>
      <c r="P367" s="4">
        <v>13093060.2645</v>
      </c>
      <c r="Q367" s="4">
        <v>0</v>
      </c>
      <c r="R367" s="4">
        <v>27294076.318300001</v>
      </c>
      <c r="S367" s="5">
        <f t="shared" si="11"/>
        <v>147385445.2186</v>
      </c>
    </row>
    <row r="368" spans="1:19" ht="24.95" customHeight="1" x14ac:dyDescent="0.2">
      <c r="A368" s="156"/>
      <c r="B368" s="151"/>
      <c r="C368" s="1">
        <v>4</v>
      </c>
      <c r="D368" s="4" t="s">
        <v>401</v>
      </c>
      <c r="E368" s="4">
        <v>95908615.213499993</v>
      </c>
      <c r="F368" s="4">
        <v>11736047.932800001</v>
      </c>
      <c r="G368" s="4">
        <v>0</v>
      </c>
      <c r="H368" s="4">
        <v>27596858.578699999</v>
      </c>
      <c r="I368" s="5">
        <f t="shared" si="10"/>
        <v>135241521.72499999</v>
      </c>
      <c r="J368" s="7"/>
      <c r="K368" s="148"/>
      <c r="L368" s="151"/>
      <c r="M368" s="8">
        <v>13</v>
      </c>
      <c r="N368" s="4" t="s">
        <v>753</v>
      </c>
      <c r="O368" s="4">
        <v>91963618.749200001</v>
      </c>
      <c r="P368" s="4">
        <v>11253310.615599999</v>
      </c>
      <c r="Q368" s="4">
        <v>0</v>
      </c>
      <c r="R368" s="4">
        <v>25909379.1818</v>
      </c>
      <c r="S368" s="5">
        <f t="shared" si="11"/>
        <v>129126308.54660001</v>
      </c>
    </row>
    <row r="369" spans="1:19" ht="24.95" customHeight="1" x14ac:dyDescent="0.2">
      <c r="A369" s="156"/>
      <c r="B369" s="151"/>
      <c r="C369" s="1">
        <v>5</v>
      </c>
      <c r="D369" s="4" t="s">
        <v>402</v>
      </c>
      <c r="E369" s="4">
        <v>157669433.75420001</v>
      </c>
      <c r="F369" s="4">
        <v>19293532.9945</v>
      </c>
      <c r="G369" s="4">
        <v>0</v>
      </c>
      <c r="H369" s="4">
        <v>46757925.445299998</v>
      </c>
      <c r="I369" s="5">
        <f t="shared" si="10"/>
        <v>223720892.19400001</v>
      </c>
      <c r="J369" s="7"/>
      <c r="K369" s="148"/>
      <c r="L369" s="151"/>
      <c r="M369" s="8">
        <v>14</v>
      </c>
      <c r="N369" s="4" t="s">
        <v>754</v>
      </c>
      <c r="O369" s="4">
        <v>131724822.94059999</v>
      </c>
      <c r="P369" s="4">
        <v>16118769.231799999</v>
      </c>
      <c r="Q369" s="4">
        <v>0</v>
      </c>
      <c r="R369" s="4">
        <v>33665699.083899997</v>
      </c>
      <c r="S369" s="5">
        <f t="shared" si="11"/>
        <v>181509291.2563</v>
      </c>
    </row>
    <row r="370" spans="1:19" ht="24.95" customHeight="1" x14ac:dyDescent="0.2">
      <c r="A370" s="156"/>
      <c r="B370" s="151"/>
      <c r="C370" s="1">
        <v>6</v>
      </c>
      <c r="D370" s="4" t="s">
        <v>403</v>
      </c>
      <c r="E370" s="4">
        <v>105624298.0455</v>
      </c>
      <c r="F370" s="4">
        <v>12924926.7333</v>
      </c>
      <c r="G370" s="4">
        <v>0</v>
      </c>
      <c r="H370" s="4">
        <v>32580184.319200002</v>
      </c>
      <c r="I370" s="5">
        <f t="shared" si="10"/>
        <v>151129409.09799999</v>
      </c>
      <c r="J370" s="7"/>
      <c r="K370" s="148"/>
      <c r="L370" s="151"/>
      <c r="M370" s="8">
        <v>15</v>
      </c>
      <c r="N370" s="4" t="s">
        <v>755</v>
      </c>
      <c r="O370" s="4">
        <v>87322136.382100001</v>
      </c>
      <c r="P370" s="4">
        <v>10685346.419500001</v>
      </c>
      <c r="Q370" s="4">
        <v>0</v>
      </c>
      <c r="R370" s="4">
        <v>24537821.638599999</v>
      </c>
      <c r="S370" s="5">
        <f t="shared" si="11"/>
        <v>122545304.4402</v>
      </c>
    </row>
    <row r="371" spans="1:19" ht="24.95" customHeight="1" x14ac:dyDescent="0.2">
      <c r="A371" s="156"/>
      <c r="B371" s="151"/>
      <c r="C371" s="1">
        <v>7</v>
      </c>
      <c r="D371" s="4" t="s">
        <v>404</v>
      </c>
      <c r="E371" s="4">
        <v>92104180.145799994</v>
      </c>
      <c r="F371" s="4">
        <v>11270510.6897</v>
      </c>
      <c r="G371" s="4">
        <v>0</v>
      </c>
      <c r="H371" s="4">
        <v>30267315.9144</v>
      </c>
      <c r="I371" s="5">
        <f t="shared" si="10"/>
        <v>133642006.7499</v>
      </c>
      <c r="J371" s="7"/>
      <c r="K371" s="149"/>
      <c r="L371" s="152"/>
      <c r="M371" s="8">
        <v>16</v>
      </c>
      <c r="N371" s="4" t="s">
        <v>756</v>
      </c>
      <c r="O371" s="4">
        <v>94727025.442900002</v>
      </c>
      <c r="P371" s="4">
        <v>11591460.356899999</v>
      </c>
      <c r="Q371" s="4">
        <v>0</v>
      </c>
      <c r="R371" s="4">
        <v>26814931.1503</v>
      </c>
      <c r="S371" s="5">
        <f t="shared" si="11"/>
        <v>133133416.9501</v>
      </c>
    </row>
    <row r="372" spans="1:19" ht="24.95" customHeight="1" x14ac:dyDescent="0.2">
      <c r="A372" s="156"/>
      <c r="B372" s="151"/>
      <c r="C372" s="1">
        <v>8</v>
      </c>
      <c r="D372" s="4" t="s">
        <v>405</v>
      </c>
      <c r="E372" s="4">
        <v>122722781.1243</v>
      </c>
      <c r="F372" s="4">
        <v>15017216.5297</v>
      </c>
      <c r="G372" s="4">
        <v>0</v>
      </c>
      <c r="H372" s="4">
        <v>37668566.807599999</v>
      </c>
      <c r="I372" s="5">
        <f t="shared" si="10"/>
        <v>175408564.46160001</v>
      </c>
      <c r="J372" s="7"/>
      <c r="K372" s="14"/>
      <c r="L372" s="153" t="s">
        <v>847</v>
      </c>
      <c r="M372" s="154"/>
      <c r="N372" s="155"/>
      <c r="O372" s="10">
        <v>1753801362.9835</v>
      </c>
      <c r="P372" s="10">
        <v>214607382.39979994</v>
      </c>
      <c r="Q372" s="10">
        <v>0</v>
      </c>
      <c r="R372" s="10">
        <v>444814090.08200002</v>
      </c>
      <c r="S372" s="5">
        <f t="shared" si="11"/>
        <v>2413222835.4652996</v>
      </c>
    </row>
    <row r="373" spans="1:19" ht="24.95" customHeight="1" x14ac:dyDescent="0.2">
      <c r="A373" s="156"/>
      <c r="B373" s="151"/>
      <c r="C373" s="1">
        <v>9</v>
      </c>
      <c r="D373" s="4" t="s">
        <v>406</v>
      </c>
      <c r="E373" s="4">
        <v>135375993.4833</v>
      </c>
      <c r="F373" s="4">
        <v>16565551.9573</v>
      </c>
      <c r="G373" s="4">
        <v>0</v>
      </c>
      <c r="H373" s="4">
        <v>35600970.8103</v>
      </c>
      <c r="I373" s="5">
        <f t="shared" si="10"/>
        <v>187542516.2509</v>
      </c>
      <c r="J373" s="7"/>
      <c r="K373" s="147">
        <v>35</v>
      </c>
      <c r="L373" s="150" t="s">
        <v>60</v>
      </c>
      <c r="M373" s="8">
        <v>1</v>
      </c>
      <c r="N373" s="4" t="s">
        <v>757</v>
      </c>
      <c r="O373" s="4">
        <v>97894747.7597</v>
      </c>
      <c r="P373" s="4">
        <v>11979084.9813</v>
      </c>
      <c r="Q373" s="4">
        <v>0</v>
      </c>
      <c r="R373" s="4">
        <v>27510056.006099999</v>
      </c>
      <c r="S373" s="5">
        <f t="shared" si="11"/>
        <v>137383888.7471</v>
      </c>
    </row>
    <row r="374" spans="1:19" ht="24.95" customHeight="1" x14ac:dyDescent="0.2">
      <c r="A374" s="156"/>
      <c r="B374" s="151"/>
      <c r="C374" s="1">
        <v>10</v>
      </c>
      <c r="D374" s="4" t="s">
        <v>407</v>
      </c>
      <c r="E374" s="4">
        <v>127889821.9083</v>
      </c>
      <c r="F374" s="4">
        <v>15649491.7239</v>
      </c>
      <c r="G374" s="4">
        <v>0</v>
      </c>
      <c r="H374" s="4">
        <v>42405960.160999998</v>
      </c>
      <c r="I374" s="5">
        <f t="shared" si="10"/>
        <v>185945273.79320002</v>
      </c>
      <c r="J374" s="7"/>
      <c r="K374" s="148"/>
      <c r="L374" s="151"/>
      <c r="M374" s="8">
        <v>2</v>
      </c>
      <c r="N374" s="4" t="s">
        <v>758</v>
      </c>
      <c r="O374" s="4">
        <v>108330230.3013</v>
      </c>
      <c r="P374" s="4">
        <v>13256043.501</v>
      </c>
      <c r="Q374" s="4">
        <v>0</v>
      </c>
      <c r="R374" s="4">
        <v>25670632.945700001</v>
      </c>
      <c r="S374" s="5">
        <f t="shared" si="11"/>
        <v>147256906.748</v>
      </c>
    </row>
    <row r="375" spans="1:19" ht="24.95" customHeight="1" x14ac:dyDescent="0.2">
      <c r="A375" s="156"/>
      <c r="B375" s="151"/>
      <c r="C375" s="1">
        <v>11</v>
      </c>
      <c r="D375" s="4" t="s">
        <v>408</v>
      </c>
      <c r="E375" s="4">
        <v>136542390.42680001</v>
      </c>
      <c r="F375" s="4">
        <v>16708280.432800001</v>
      </c>
      <c r="G375" s="4">
        <v>0</v>
      </c>
      <c r="H375" s="4">
        <v>45087637.149300002</v>
      </c>
      <c r="I375" s="5">
        <f t="shared" si="10"/>
        <v>198338308.00890002</v>
      </c>
      <c r="J375" s="7"/>
      <c r="K375" s="148"/>
      <c r="L375" s="151"/>
      <c r="M375" s="8">
        <v>3</v>
      </c>
      <c r="N375" s="4" t="s">
        <v>759</v>
      </c>
      <c r="O375" s="4">
        <v>90703808.044100001</v>
      </c>
      <c r="P375" s="4">
        <v>11099151.379899999</v>
      </c>
      <c r="Q375" s="4">
        <v>0</v>
      </c>
      <c r="R375" s="4">
        <v>24404072.152199998</v>
      </c>
      <c r="S375" s="5">
        <f t="shared" si="11"/>
        <v>126207031.57619999</v>
      </c>
    </row>
    <row r="376" spans="1:19" ht="24.95" customHeight="1" x14ac:dyDescent="0.2">
      <c r="A376" s="156"/>
      <c r="B376" s="151"/>
      <c r="C376" s="1">
        <v>12</v>
      </c>
      <c r="D376" s="4" t="s">
        <v>409</v>
      </c>
      <c r="E376" s="4">
        <v>117996392.55599999</v>
      </c>
      <c r="F376" s="4">
        <v>14438862.617799999</v>
      </c>
      <c r="G376" s="4">
        <v>0</v>
      </c>
      <c r="H376" s="4">
        <v>35401116.996799998</v>
      </c>
      <c r="I376" s="5">
        <f t="shared" si="10"/>
        <v>167836372.1706</v>
      </c>
      <c r="J376" s="7"/>
      <c r="K376" s="148"/>
      <c r="L376" s="151"/>
      <c r="M376" s="8">
        <v>4</v>
      </c>
      <c r="N376" s="4" t="s">
        <v>760</v>
      </c>
      <c r="O376" s="4">
        <v>101555196.0774</v>
      </c>
      <c r="P376" s="4">
        <v>12427003</v>
      </c>
      <c r="Q376" s="4">
        <v>0</v>
      </c>
      <c r="R376" s="4">
        <v>27336841.368000001</v>
      </c>
      <c r="S376" s="5">
        <f t="shared" si="11"/>
        <v>141319040.4454</v>
      </c>
    </row>
    <row r="377" spans="1:19" ht="24.95" customHeight="1" x14ac:dyDescent="0.2">
      <c r="A377" s="156"/>
      <c r="B377" s="151"/>
      <c r="C377" s="1">
        <v>13</v>
      </c>
      <c r="D377" s="4" t="s">
        <v>410</v>
      </c>
      <c r="E377" s="4">
        <v>102228262.98270001</v>
      </c>
      <c r="F377" s="4">
        <v>12509364.1669</v>
      </c>
      <c r="G377" s="4">
        <v>0</v>
      </c>
      <c r="H377" s="4">
        <v>34299311.103399999</v>
      </c>
      <c r="I377" s="5">
        <f t="shared" si="10"/>
        <v>149036938.25299999</v>
      </c>
      <c r="J377" s="7"/>
      <c r="K377" s="148"/>
      <c r="L377" s="151"/>
      <c r="M377" s="8">
        <v>5</v>
      </c>
      <c r="N377" s="4" t="s">
        <v>761</v>
      </c>
      <c r="O377" s="4">
        <v>142438931.51480001</v>
      </c>
      <c r="P377" s="4">
        <v>17429822.378600001</v>
      </c>
      <c r="Q377" s="4">
        <v>0</v>
      </c>
      <c r="R377" s="4">
        <v>37168437.029600002</v>
      </c>
      <c r="S377" s="5">
        <f t="shared" si="11"/>
        <v>197037190.92300001</v>
      </c>
    </row>
    <row r="378" spans="1:19" ht="24.95" customHeight="1" x14ac:dyDescent="0.2">
      <c r="A378" s="156"/>
      <c r="B378" s="151"/>
      <c r="C378" s="1">
        <v>14</v>
      </c>
      <c r="D378" s="4" t="s">
        <v>411</v>
      </c>
      <c r="E378" s="4">
        <v>105261556.40979999</v>
      </c>
      <c r="F378" s="4">
        <v>12880539.1336</v>
      </c>
      <c r="G378" s="4">
        <v>0</v>
      </c>
      <c r="H378" s="4">
        <v>31145148.740899999</v>
      </c>
      <c r="I378" s="5">
        <f t="shared" si="10"/>
        <v>149287244.2843</v>
      </c>
      <c r="J378" s="7"/>
      <c r="K378" s="148"/>
      <c r="L378" s="151"/>
      <c r="M378" s="8">
        <v>6</v>
      </c>
      <c r="N378" s="4" t="s">
        <v>762</v>
      </c>
      <c r="O378" s="4">
        <v>118045085.4357</v>
      </c>
      <c r="P378" s="4">
        <v>14444821.0186</v>
      </c>
      <c r="Q378" s="4">
        <v>0</v>
      </c>
      <c r="R378" s="4">
        <v>28560803.48</v>
      </c>
      <c r="S378" s="5">
        <f t="shared" si="11"/>
        <v>161050709.93430001</v>
      </c>
    </row>
    <row r="379" spans="1:19" ht="24.95" customHeight="1" x14ac:dyDescent="0.2">
      <c r="A379" s="156"/>
      <c r="B379" s="151"/>
      <c r="C379" s="1">
        <v>15</v>
      </c>
      <c r="D379" s="4" t="s">
        <v>412</v>
      </c>
      <c r="E379" s="4">
        <v>121850556.0096</v>
      </c>
      <c r="F379" s="4">
        <v>14910484.9735</v>
      </c>
      <c r="G379" s="4">
        <v>0</v>
      </c>
      <c r="H379" s="4">
        <v>37867160.660099998</v>
      </c>
      <c r="I379" s="5">
        <f t="shared" si="10"/>
        <v>174628201.64319998</v>
      </c>
      <c r="J379" s="7"/>
      <c r="K379" s="148"/>
      <c r="L379" s="151"/>
      <c r="M379" s="8">
        <v>7</v>
      </c>
      <c r="N379" s="4" t="s">
        <v>763</v>
      </c>
      <c r="O379" s="4">
        <v>108680589.7437</v>
      </c>
      <c r="P379" s="4">
        <v>13298915.929</v>
      </c>
      <c r="Q379" s="4">
        <v>0</v>
      </c>
      <c r="R379" s="4">
        <v>26928434.010299999</v>
      </c>
      <c r="S379" s="5">
        <f t="shared" si="11"/>
        <v>148907939.683</v>
      </c>
    </row>
    <row r="380" spans="1:19" ht="24.95" customHeight="1" x14ac:dyDescent="0.2">
      <c r="A380" s="156"/>
      <c r="B380" s="151"/>
      <c r="C380" s="1">
        <v>16</v>
      </c>
      <c r="D380" s="4" t="s">
        <v>413</v>
      </c>
      <c r="E380" s="4">
        <v>94511379.778699994</v>
      </c>
      <c r="F380" s="4">
        <v>11565072.4474</v>
      </c>
      <c r="G380" s="4">
        <v>0</v>
      </c>
      <c r="H380" s="4">
        <v>29284246.345400002</v>
      </c>
      <c r="I380" s="5">
        <f t="shared" si="10"/>
        <v>135360698.5715</v>
      </c>
      <c r="J380" s="7"/>
      <c r="K380" s="148"/>
      <c r="L380" s="151"/>
      <c r="M380" s="8">
        <v>8</v>
      </c>
      <c r="N380" s="4" t="s">
        <v>764</v>
      </c>
      <c r="O380" s="4">
        <v>94421140.639300004</v>
      </c>
      <c r="P380" s="4">
        <v>11554030.156199999</v>
      </c>
      <c r="Q380" s="4">
        <v>0</v>
      </c>
      <c r="R380" s="4">
        <v>25333803.372299999</v>
      </c>
      <c r="S380" s="5">
        <f t="shared" si="11"/>
        <v>131308974.16780001</v>
      </c>
    </row>
    <row r="381" spans="1:19" ht="24.95" customHeight="1" x14ac:dyDescent="0.2">
      <c r="A381" s="156"/>
      <c r="B381" s="151"/>
      <c r="C381" s="1">
        <v>17</v>
      </c>
      <c r="D381" s="4" t="s">
        <v>414</v>
      </c>
      <c r="E381" s="4">
        <v>131505311.37909999</v>
      </c>
      <c r="F381" s="4">
        <v>16091908.2642</v>
      </c>
      <c r="G381" s="4">
        <v>0</v>
      </c>
      <c r="H381" s="4">
        <v>40814029.439400002</v>
      </c>
      <c r="I381" s="5">
        <f t="shared" si="10"/>
        <v>188411249.08270001</v>
      </c>
      <c r="J381" s="7"/>
      <c r="K381" s="148"/>
      <c r="L381" s="151"/>
      <c r="M381" s="8">
        <v>9</v>
      </c>
      <c r="N381" s="4" t="s">
        <v>765</v>
      </c>
      <c r="O381" s="4">
        <v>124526376.30140001</v>
      </c>
      <c r="P381" s="4">
        <v>15237917.0309</v>
      </c>
      <c r="Q381" s="4">
        <v>0</v>
      </c>
      <c r="R381" s="4">
        <v>32867950.151700001</v>
      </c>
      <c r="S381" s="5">
        <f t="shared" si="11"/>
        <v>172632243.484</v>
      </c>
    </row>
    <row r="382" spans="1:19" ht="24.95" customHeight="1" x14ac:dyDescent="0.2">
      <c r="A382" s="156"/>
      <c r="B382" s="151"/>
      <c r="C382" s="1">
        <v>18</v>
      </c>
      <c r="D382" s="4" t="s">
        <v>415</v>
      </c>
      <c r="E382" s="4">
        <v>88452329.121999994</v>
      </c>
      <c r="F382" s="4">
        <v>10823644.695900001</v>
      </c>
      <c r="G382" s="4">
        <v>0</v>
      </c>
      <c r="H382" s="4">
        <v>29720252.8488</v>
      </c>
      <c r="I382" s="5">
        <f t="shared" si="10"/>
        <v>128996226.66670001</v>
      </c>
      <c r="J382" s="7"/>
      <c r="K382" s="148"/>
      <c r="L382" s="151"/>
      <c r="M382" s="8">
        <v>10</v>
      </c>
      <c r="N382" s="4" t="s">
        <v>766</v>
      </c>
      <c r="O382" s="4">
        <v>87822798.627800003</v>
      </c>
      <c r="P382" s="4">
        <v>10746610.9483</v>
      </c>
      <c r="Q382" s="4">
        <v>0</v>
      </c>
      <c r="R382" s="4">
        <v>25542716.905299999</v>
      </c>
      <c r="S382" s="5">
        <f t="shared" si="11"/>
        <v>124112126.48140001</v>
      </c>
    </row>
    <row r="383" spans="1:19" ht="24.95" customHeight="1" x14ac:dyDescent="0.2">
      <c r="A383" s="156"/>
      <c r="B383" s="151"/>
      <c r="C383" s="1">
        <v>19</v>
      </c>
      <c r="D383" s="4" t="s">
        <v>416</v>
      </c>
      <c r="E383" s="4">
        <v>116712735.458</v>
      </c>
      <c r="F383" s="4">
        <v>14281785.3709</v>
      </c>
      <c r="G383" s="4">
        <v>0</v>
      </c>
      <c r="H383" s="4">
        <v>38156711.696999997</v>
      </c>
      <c r="I383" s="5">
        <f t="shared" si="10"/>
        <v>169151232.52590001</v>
      </c>
      <c r="J383" s="7"/>
      <c r="K383" s="148"/>
      <c r="L383" s="151"/>
      <c r="M383" s="8">
        <v>11</v>
      </c>
      <c r="N383" s="4" t="s">
        <v>767</v>
      </c>
      <c r="O383" s="4">
        <v>84120277.8627</v>
      </c>
      <c r="P383" s="4">
        <v>10293544.651000001</v>
      </c>
      <c r="Q383" s="4">
        <v>0</v>
      </c>
      <c r="R383" s="4">
        <v>22819641.1985</v>
      </c>
      <c r="S383" s="5">
        <f t="shared" si="11"/>
        <v>117233463.71220002</v>
      </c>
    </row>
    <row r="384" spans="1:19" ht="24.95" customHeight="1" x14ac:dyDescent="0.2">
      <c r="A384" s="156"/>
      <c r="B384" s="151"/>
      <c r="C384" s="1">
        <v>20</v>
      </c>
      <c r="D384" s="4" t="s">
        <v>417</v>
      </c>
      <c r="E384" s="4">
        <v>97855116.314999998</v>
      </c>
      <c r="F384" s="4">
        <v>11974235.400900001</v>
      </c>
      <c r="G384" s="4">
        <v>0</v>
      </c>
      <c r="H384" s="4">
        <v>29904687.139600001</v>
      </c>
      <c r="I384" s="5">
        <f t="shared" si="10"/>
        <v>139734038.85550001</v>
      </c>
      <c r="J384" s="7"/>
      <c r="K384" s="148"/>
      <c r="L384" s="151"/>
      <c r="M384" s="8">
        <v>12</v>
      </c>
      <c r="N384" s="4" t="s">
        <v>768</v>
      </c>
      <c r="O384" s="4">
        <v>90189802.098900005</v>
      </c>
      <c r="P384" s="4">
        <v>11036254.0229</v>
      </c>
      <c r="Q384" s="4">
        <v>0</v>
      </c>
      <c r="R384" s="4">
        <v>24392612.506999999</v>
      </c>
      <c r="S384" s="5">
        <f t="shared" si="11"/>
        <v>125618668.6288</v>
      </c>
    </row>
    <row r="385" spans="1:19" ht="24.95" customHeight="1" x14ac:dyDescent="0.2">
      <c r="A385" s="156"/>
      <c r="B385" s="151"/>
      <c r="C385" s="1">
        <v>21</v>
      </c>
      <c r="D385" s="4" t="s">
        <v>418</v>
      </c>
      <c r="E385" s="4">
        <v>124729576.0398</v>
      </c>
      <c r="F385" s="4">
        <v>15262781.969900001</v>
      </c>
      <c r="G385" s="4">
        <v>0</v>
      </c>
      <c r="H385" s="4">
        <v>38540639.8125</v>
      </c>
      <c r="I385" s="5">
        <f t="shared" si="10"/>
        <v>178532997.8222</v>
      </c>
      <c r="J385" s="7"/>
      <c r="K385" s="148"/>
      <c r="L385" s="151"/>
      <c r="M385" s="8">
        <v>13</v>
      </c>
      <c r="N385" s="4" t="s">
        <v>769</v>
      </c>
      <c r="O385" s="4">
        <v>98092076.814400002</v>
      </c>
      <c r="P385" s="4">
        <v>12003231.542400001</v>
      </c>
      <c r="Q385" s="4">
        <v>0</v>
      </c>
      <c r="R385" s="4">
        <v>28161035.854899999</v>
      </c>
      <c r="S385" s="5">
        <f t="shared" si="11"/>
        <v>138256344.21169999</v>
      </c>
    </row>
    <row r="386" spans="1:19" ht="24.95" customHeight="1" x14ac:dyDescent="0.2">
      <c r="A386" s="156"/>
      <c r="B386" s="151"/>
      <c r="C386" s="1">
        <v>22</v>
      </c>
      <c r="D386" s="4" t="s">
        <v>419</v>
      </c>
      <c r="E386" s="4">
        <v>139547249.40099999</v>
      </c>
      <c r="F386" s="4">
        <v>17075975.961199999</v>
      </c>
      <c r="G386" s="4">
        <v>0</v>
      </c>
      <c r="H386" s="4">
        <v>39926596.909999996</v>
      </c>
      <c r="I386" s="5">
        <f t="shared" si="10"/>
        <v>196549822.27219999</v>
      </c>
      <c r="J386" s="7"/>
      <c r="K386" s="148"/>
      <c r="L386" s="151"/>
      <c r="M386" s="8">
        <v>14</v>
      </c>
      <c r="N386" s="4" t="s">
        <v>770</v>
      </c>
      <c r="O386" s="4">
        <v>107939171.71269999</v>
      </c>
      <c r="P386" s="4">
        <v>13208190.8411</v>
      </c>
      <c r="Q386" s="4">
        <v>0</v>
      </c>
      <c r="R386" s="4">
        <v>31475573.252900001</v>
      </c>
      <c r="S386" s="5">
        <f t="shared" si="11"/>
        <v>152622935.80669999</v>
      </c>
    </row>
    <row r="387" spans="1:19" ht="24.95" customHeight="1" x14ac:dyDescent="0.2">
      <c r="A387" s="156"/>
      <c r="B387" s="152"/>
      <c r="C387" s="1">
        <v>23</v>
      </c>
      <c r="D387" s="4" t="s">
        <v>420</v>
      </c>
      <c r="E387" s="4">
        <v>142489798.17359999</v>
      </c>
      <c r="F387" s="4">
        <v>17436046.778200001</v>
      </c>
      <c r="G387" s="4">
        <v>0</v>
      </c>
      <c r="H387" s="4">
        <v>45436106.362400003</v>
      </c>
      <c r="I387" s="5">
        <f t="shared" si="10"/>
        <v>205361951.31419998</v>
      </c>
      <c r="J387" s="7"/>
      <c r="K387" s="148"/>
      <c r="L387" s="151"/>
      <c r="M387" s="8">
        <v>15</v>
      </c>
      <c r="N387" s="4" t="s">
        <v>771</v>
      </c>
      <c r="O387" s="4">
        <v>100112502.1997</v>
      </c>
      <c r="P387" s="4">
        <v>12250464.9022</v>
      </c>
      <c r="Q387" s="4">
        <v>0</v>
      </c>
      <c r="R387" s="4">
        <v>23755492.2291</v>
      </c>
      <c r="S387" s="5">
        <f t="shared" si="11"/>
        <v>136118459.331</v>
      </c>
    </row>
    <row r="388" spans="1:19" ht="24.95" customHeight="1" x14ac:dyDescent="0.2">
      <c r="A388" s="1"/>
      <c r="B388" s="153" t="s">
        <v>831</v>
      </c>
      <c r="C388" s="154"/>
      <c r="D388" s="155"/>
      <c r="E388" s="10">
        <v>2780065902.1490006</v>
      </c>
      <c r="F388" s="10">
        <v>340188278.30330002</v>
      </c>
      <c r="G388" s="10">
        <v>0</v>
      </c>
      <c r="H388" s="10">
        <v>845717096.10650003</v>
      </c>
      <c r="I388" s="6">
        <f t="shared" si="10"/>
        <v>3965971276.5588007</v>
      </c>
      <c r="J388" s="24"/>
      <c r="K388" s="148"/>
      <c r="L388" s="151"/>
      <c r="M388" s="8">
        <v>16</v>
      </c>
      <c r="N388" s="4" t="s">
        <v>772</v>
      </c>
      <c r="O388" s="4">
        <v>104334385.89219999</v>
      </c>
      <c r="P388" s="4">
        <v>12767084.074200001</v>
      </c>
      <c r="Q388" s="4">
        <v>0</v>
      </c>
      <c r="R388" s="4">
        <v>26672421.935199998</v>
      </c>
      <c r="S388" s="5">
        <f t="shared" si="11"/>
        <v>143773891.9016</v>
      </c>
    </row>
    <row r="389" spans="1:19" ht="24.95" customHeight="1" x14ac:dyDescent="0.2">
      <c r="A389" s="156">
        <v>19</v>
      </c>
      <c r="B389" s="150" t="s">
        <v>44</v>
      </c>
      <c r="C389" s="1">
        <v>1</v>
      </c>
      <c r="D389" s="4" t="s">
        <v>421</v>
      </c>
      <c r="E389" s="4">
        <v>91438570.473100007</v>
      </c>
      <c r="F389" s="4">
        <v>11189062.0419</v>
      </c>
      <c r="G389" s="4">
        <v>0</v>
      </c>
      <c r="H389" s="4">
        <v>34128478.9899</v>
      </c>
      <c r="I389" s="5">
        <f t="shared" si="10"/>
        <v>136756111.50490001</v>
      </c>
      <c r="J389" s="7"/>
      <c r="K389" s="149"/>
      <c r="L389" s="152"/>
      <c r="M389" s="8">
        <v>17</v>
      </c>
      <c r="N389" s="4" t="s">
        <v>773</v>
      </c>
      <c r="O389" s="4">
        <v>104086450.89120001</v>
      </c>
      <c r="P389" s="4">
        <v>12736745.016000001</v>
      </c>
      <c r="Q389" s="4">
        <v>0</v>
      </c>
      <c r="R389" s="4">
        <v>25788349.3017</v>
      </c>
      <c r="S389" s="5">
        <f t="shared" si="11"/>
        <v>142611545.2089</v>
      </c>
    </row>
    <row r="390" spans="1:19" ht="24.95" customHeight="1" x14ac:dyDescent="0.2">
      <c r="A390" s="156"/>
      <c r="B390" s="151"/>
      <c r="C390" s="1">
        <v>2</v>
      </c>
      <c r="D390" s="4" t="s">
        <v>422</v>
      </c>
      <c r="E390" s="4">
        <v>93657126.666999996</v>
      </c>
      <c r="F390" s="4">
        <v>11460540.071</v>
      </c>
      <c r="G390" s="4">
        <v>0</v>
      </c>
      <c r="H390" s="4">
        <v>35089409.244199999</v>
      </c>
      <c r="I390" s="5">
        <f t="shared" si="10"/>
        <v>140207075.9822</v>
      </c>
      <c r="J390" s="7"/>
      <c r="K390" s="14"/>
      <c r="L390" s="153" t="s">
        <v>848</v>
      </c>
      <c r="M390" s="154"/>
      <c r="N390" s="155"/>
      <c r="O390" s="10">
        <v>1763293571.9169998</v>
      </c>
      <c r="P390" s="10">
        <v>215768915.37360001</v>
      </c>
      <c r="Q390" s="10">
        <v>0</v>
      </c>
      <c r="R390" s="10">
        <v>464388873.70049989</v>
      </c>
      <c r="S390" s="6">
        <f t="shared" si="11"/>
        <v>2443451360.9910998</v>
      </c>
    </row>
    <row r="391" spans="1:19" ht="24.95" customHeight="1" x14ac:dyDescent="0.2">
      <c r="A391" s="156"/>
      <c r="B391" s="151"/>
      <c r="C391" s="1">
        <v>3</v>
      </c>
      <c r="D391" s="4" t="s">
        <v>423</v>
      </c>
      <c r="E391" s="4">
        <v>85396847.613399997</v>
      </c>
      <c r="F391" s="4">
        <v>10449754.6406</v>
      </c>
      <c r="G391" s="4">
        <v>0</v>
      </c>
      <c r="H391" s="4">
        <v>33451099.958299998</v>
      </c>
      <c r="I391" s="5">
        <f t="shared" si="10"/>
        <v>129297702.21229999</v>
      </c>
      <c r="J391" s="7"/>
      <c r="K391" s="147">
        <v>36</v>
      </c>
      <c r="L391" s="150" t="s">
        <v>61</v>
      </c>
      <c r="M391" s="8">
        <v>1</v>
      </c>
      <c r="N391" s="4" t="s">
        <v>774</v>
      </c>
      <c r="O391" s="4">
        <v>97973497.568700001</v>
      </c>
      <c r="P391" s="4">
        <v>11988721.357799999</v>
      </c>
      <c r="Q391" s="4">
        <v>0</v>
      </c>
      <c r="R391" s="4">
        <v>26628180.665899999</v>
      </c>
      <c r="S391" s="5">
        <f t="shared" si="11"/>
        <v>136590399.59239998</v>
      </c>
    </row>
    <row r="392" spans="1:19" ht="24.95" customHeight="1" x14ac:dyDescent="0.2">
      <c r="A392" s="156"/>
      <c r="B392" s="151"/>
      <c r="C392" s="1">
        <v>4</v>
      </c>
      <c r="D392" s="4" t="s">
        <v>424</v>
      </c>
      <c r="E392" s="4">
        <v>92643773.609999999</v>
      </c>
      <c r="F392" s="4">
        <v>11336539.1142</v>
      </c>
      <c r="G392" s="4">
        <v>0</v>
      </c>
      <c r="H392" s="4">
        <v>35011771.647500001</v>
      </c>
      <c r="I392" s="5">
        <f t="shared" si="10"/>
        <v>138992084.37169999</v>
      </c>
      <c r="J392" s="7"/>
      <c r="K392" s="148"/>
      <c r="L392" s="151"/>
      <c r="M392" s="8">
        <v>2</v>
      </c>
      <c r="N392" s="4" t="s">
        <v>775</v>
      </c>
      <c r="O392" s="4">
        <v>94862832.510100007</v>
      </c>
      <c r="P392" s="4">
        <v>11608078.658</v>
      </c>
      <c r="Q392" s="4">
        <v>0</v>
      </c>
      <c r="R392" s="4">
        <v>29305597.7861</v>
      </c>
      <c r="S392" s="5">
        <f t="shared" si="11"/>
        <v>135776508.9542</v>
      </c>
    </row>
    <row r="393" spans="1:19" ht="24.95" customHeight="1" x14ac:dyDescent="0.2">
      <c r="A393" s="156"/>
      <c r="B393" s="151"/>
      <c r="C393" s="1">
        <v>5</v>
      </c>
      <c r="D393" s="4" t="s">
        <v>425</v>
      </c>
      <c r="E393" s="4">
        <v>112287303.3695</v>
      </c>
      <c r="F393" s="4">
        <v>13740258.595699999</v>
      </c>
      <c r="G393" s="4">
        <v>0</v>
      </c>
      <c r="H393" s="4">
        <v>40306007.763700001</v>
      </c>
      <c r="I393" s="5">
        <f t="shared" ref="I393:I413" si="12">E393+F393+G393+H393</f>
        <v>166333569.72889999</v>
      </c>
      <c r="J393" s="7"/>
      <c r="K393" s="148"/>
      <c r="L393" s="151"/>
      <c r="M393" s="8">
        <v>3</v>
      </c>
      <c r="N393" s="4" t="s">
        <v>776</v>
      </c>
      <c r="O393" s="4">
        <v>111953680.6503</v>
      </c>
      <c r="P393" s="4">
        <v>13699434.1899</v>
      </c>
      <c r="Q393" s="4">
        <v>0</v>
      </c>
      <c r="R393" s="4">
        <v>30789231.859999999</v>
      </c>
      <c r="S393" s="5">
        <f t="shared" ref="S393:S412" si="13">O393+P393+Q393+R393</f>
        <v>156442346.70019999</v>
      </c>
    </row>
    <row r="394" spans="1:19" ht="24.95" customHeight="1" x14ac:dyDescent="0.2">
      <c r="A394" s="156"/>
      <c r="B394" s="151"/>
      <c r="C394" s="1">
        <v>6</v>
      </c>
      <c r="D394" s="4" t="s">
        <v>426</v>
      </c>
      <c r="E394" s="4">
        <v>89459846.956599995</v>
      </c>
      <c r="F394" s="4">
        <v>10946931.6141</v>
      </c>
      <c r="G394" s="4">
        <v>0</v>
      </c>
      <c r="H394" s="4">
        <v>33933725.0185</v>
      </c>
      <c r="I394" s="5">
        <f t="shared" si="12"/>
        <v>134340503.58919999</v>
      </c>
      <c r="J394" s="7"/>
      <c r="K394" s="148"/>
      <c r="L394" s="151"/>
      <c r="M394" s="8">
        <v>4</v>
      </c>
      <c r="N394" s="4" t="s">
        <v>777</v>
      </c>
      <c r="O394" s="4">
        <v>123564202.63259999</v>
      </c>
      <c r="P394" s="4">
        <v>15120178.7415</v>
      </c>
      <c r="Q394" s="4">
        <v>0</v>
      </c>
      <c r="R394" s="4">
        <v>33566185.898999996</v>
      </c>
      <c r="S394" s="5">
        <f t="shared" si="13"/>
        <v>172250567.27309999</v>
      </c>
    </row>
    <row r="395" spans="1:19" ht="24.95" customHeight="1" x14ac:dyDescent="0.2">
      <c r="A395" s="156"/>
      <c r="B395" s="151"/>
      <c r="C395" s="1">
        <v>7</v>
      </c>
      <c r="D395" s="4" t="s">
        <v>427</v>
      </c>
      <c r="E395" s="4">
        <v>144397923.49129999</v>
      </c>
      <c r="F395" s="4">
        <v>17669538.317499999</v>
      </c>
      <c r="G395" s="4">
        <v>0</v>
      </c>
      <c r="H395" s="4">
        <v>48806424.632100001</v>
      </c>
      <c r="I395" s="5">
        <f t="shared" si="12"/>
        <v>210873886.44089997</v>
      </c>
      <c r="J395" s="7"/>
      <c r="K395" s="148"/>
      <c r="L395" s="151"/>
      <c r="M395" s="8">
        <v>5</v>
      </c>
      <c r="N395" s="4" t="s">
        <v>778</v>
      </c>
      <c r="O395" s="4">
        <v>107549469.9404</v>
      </c>
      <c r="P395" s="4">
        <v>13160504.2108</v>
      </c>
      <c r="Q395" s="4">
        <v>0</v>
      </c>
      <c r="R395" s="4">
        <v>30363605.035399999</v>
      </c>
      <c r="S395" s="5">
        <f t="shared" si="13"/>
        <v>151073579.1866</v>
      </c>
    </row>
    <row r="396" spans="1:19" ht="24.95" customHeight="1" x14ac:dyDescent="0.2">
      <c r="A396" s="156"/>
      <c r="B396" s="151"/>
      <c r="C396" s="1">
        <v>8</v>
      </c>
      <c r="D396" s="4" t="s">
        <v>428</v>
      </c>
      <c r="E396" s="4">
        <v>98380584.835800007</v>
      </c>
      <c r="F396" s="4">
        <v>12038535.398700001</v>
      </c>
      <c r="G396" s="4">
        <v>0</v>
      </c>
      <c r="H396" s="4">
        <v>36158276.157300003</v>
      </c>
      <c r="I396" s="5">
        <f t="shared" si="12"/>
        <v>146577396.39180002</v>
      </c>
      <c r="J396" s="7"/>
      <c r="K396" s="148"/>
      <c r="L396" s="151"/>
      <c r="M396" s="8">
        <v>6</v>
      </c>
      <c r="N396" s="4" t="s">
        <v>779</v>
      </c>
      <c r="O396" s="4">
        <v>149338635.71700001</v>
      </c>
      <c r="P396" s="4">
        <v>18274118.368700001</v>
      </c>
      <c r="Q396" s="4">
        <v>0</v>
      </c>
      <c r="R396" s="4">
        <v>41080653.287699997</v>
      </c>
      <c r="S396" s="5">
        <f t="shared" si="13"/>
        <v>208693407.3734</v>
      </c>
    </row>
    <row r="397" spans="1:19" ht="24.95" customHeight="1" x14ac:dyDescent="0.2">
      <c r="A397" s="156"/>
      <c r="B397" s="151"/>
      <c r="C397" s="1">
        <v>9</v>
      </c>
      <c r="D397" s="4" t="s">
        <v>429</v>
      </c>
      <c r="E397" s="4">
        <v>105755309.8325</v>
      </c>
      <c r="F397" s="4">
        <v>12940958.250499999</v>
      </c>
      <c r="G397" s="4">
        <v>0</v>
      </c>
      <c r="H397" s="4">
        <v>37203503.802100003</v>
      </c>
      <c r="I397" s="5">
        <f t="shared" si="12"/>
        <v>155899771.88510001</v>
      </c>
      <c r="J397" s="7"/>
      <c r="K397" s="148"/>
      <c r="L397" s="151"/>
      <c r="M397" s="8">
        <v>7</v>
      </c>
      <c r="N397" s="4" t="s">
        <v>780</v>
      </c>
      <c r="O397" s="4">
        <v>113416214.9003</v>
      </c>
      <c r="P397" s="4">
        <v>13878400.0943</v>
      </c>
      <c r="Q397" s="4">
        <v>0</v>
      </c>
      <c r="R397" s="4">
        <v>34973142.346500002</v>
      </c>
      <c r="S397" s="5">
        <f t="shared" si="13"/>
        <v>162267757.34110001</v>
      </c>
    </row>
    <row r="398" spans="1:19" ht="24.95" customHeight="1" x14ac:dyDescent="0.2">
      <c r="A398" s="156"/>
      <c r="B398" s="151"/>
      <c r="C398" s="1">
        <v>10</v>
      </c>
      <c r="D398" s="4" t="s">
        <v>430</v>
      </c>
      <c r="E398" s="4">
        <v>106495990.06029999</v>
      </c>
      <c r="F398" s="4">
        <v>13031593.0557</v>
      </c>
      <c r="G398" s="4">
        <v>0</v>
      </c>
      <c r="H398" s="4">
        <v>38552622.039999999</v>
      </c>
      <c r="I398" s="5">
        <f t="shared" si="12"/>
        <v>158080205.15599999</v>
      </c>
      <c r="J398" s="7"/>
      <c r="K398" s="148"/>
      <c r="L398" s="151"/>
      <c r="M398" s="8">
        <v>8</v>
      </c>
      <c r="N398" s="4" t="s">
        <v>389</v>
      </c>
      <c r="O398" s="4">
        <v>102899387.8962</v>
      </c>
      <c r="P398" s="4">
        <v>12591487.698100001</v>
      </c>
      <c r="Q398" s="4">
        <v>0</v>
      </c>
      <c r="R398" s="4">
        <v>28808453.175299998</v>
      </c>
      <c r="S398" s="5">
        <f t="shared" si="13"/>
        <v>144299328.7696</v>
      </c>
    </row>
    <row r="399" spans="1:19" ht="24.95" customHeight="1" x14ac:dyDescent="0.2">
      <c r="A399" s="156"/>
      <c r="B399" s="151"/>
      <c r="C399" s="1">
        <v>11</v>
      </c>
      <c r="D399" s="4" t="s">
        <v>431</v>
      </c>
      <c r="E399" s="4">
        <v>98707064.439899996</v>
      </c>
      <c r="F399" s="4">
        <v>12078485.722999999</v>
      </c>
      <c r="G399" s="4">
        <v>0</v>
      </c>
      <c r="H399" s="4">
        <v>32751161.625</v>
      </c>
      <c r="I399" s="5">
        <f t="shared" si="12"/>
        <v>143536711.7879</v>
      </c>
      <c r="J399" s="7"/>
      <c r="K399" s="148"/>
      <c r="L399" s="151"/>
      <c r="M399" s="8">
        <v>9</v>
      </c>
      <c r="N399" s="4" t="s">
        <v>781</v>
      </c>
      <c r="O399" s="4">
        <v>111237148.2067</v>
      </c>
      <c r="P399" s="4">
        <v>13611754.2762</v>
      </c>
      <c r="Q399" s="4">
        <v>0</v>
      </c>
      <c r="R399" s="4">
        <v>30742373.3105</v>
      </c>
      <c r="S399" s="5">
        <f t="shared" si="13"/>
        <v>155591275.79339999</v>
      </c>
    </row>
    <row r="400" spans="1:19" ht="24.95" customHeight="1" x14ac:dyDescent="0.2">
      <c r="A400" s="156"/>
      <c r="B400" s="151"/>
      <c r="C400" s="1">
        <v>12</v>
      </c>
      <c r="D400" s="4" t="s">
        <v>432</v>
      </c>
      <c r="E400" s="4">
        <v>96701722.920599997</v>
      </c>
      <c r="F400" s="4">
        <v>11833098.1305</v>
      </c>
      <c r="G400" s="4">
        <v>0</v>
      </c>
      <c r="H400" s="4">
        <v>35609893.1325</v>
      </c>
      <c r="I400" s="5">
        <f t="shared" si="12"/>
        <v>144144714.18360001</v>
      </c>
      <c r="J400" s="7"/>
      <c r="K400" s="148"/>
      <c r="L400" s="151"/>
      <c r="M400" s="8">
        <v>10</v>
      </c>
      <c r="N400" s="4" t="s">
        <v>782</v>
      </c>
      <c r="O400" s="4">
        <v>146823963.88420001</v>
      </c>
      <c r="P400" s="4">
        <v>17966405.562100001</v>
      </c>
      <c r="Q400" s="4">
        <v>0</v>
      </c>
      <c r="R400" s="4">
        <v>35605102.784100004</v>
      </c>
      <c r="S400" s="5">
        <f t="shared" si="13"/>
        <v>200395472.2304</v>
      </c>
    </row>
    <row r="401" spans="1:19" ht="24.95" customHeight="1" x14ac:dyDescent="0.2">
      <c r="A401" s="156"/>
      <c r="B401" s="151"/>
      <c r="C401" s="1">
        <v>13</v>
      </c>
      <c r="D401" s="4" t="s">
        <v>433</v>
      </c>
      <c r="E401" s="4">
        <v>101039628.44230001</v>
      </c>
      <c r="F401" s="4">
        <v>12363914.5438</v>
      </c>
      <c r="G401" s="4">
        <v>0</v>
      </c>
      <c r="H401" s="4">
        <v>36343490.423900001</v>
      </c>
      <c r="I401" s="5">
        <f t="shared" si="12"/>
        <v>149747033.41</v>
      </c>
      <c r="J401" s="7"/>
      <c r="K401" s="148"/>
      <c r="L401" s="151"/>
      <c r="M401" s="8">
        <v>11</v>
      </c>
      <c r="N401" s="4" t="s">
        <v>783</v>
      </c>
      <c r="O401" s="4">
        <v>91673941.753000006</v>
      </c>
      <c r="P401" s="4">
        <v>11217863.715399999</v>
      </c>
      <c r="Q401" s="4">
        <v>0</v>
      </c>
      <c r="R401" s="4">
        <v>26230332.981400002</v>
      </c>
      <c r="S401" s="5">
        <f t="shared" si="13"/>
        <v>129122138.4498</v>
      </c>
    </row>
    <row r="402" spans="1:19" ht="24.95" customHeight="1" x14ac:dyDescent="0.2">
      <c r="A402" s="156"/>
      <c r="B402" s="151"/>
      <c r="C402" s="1">
        <v>14</v>
      </c>
      <c r="D402" s="4" t="s">
        <v>434</v>
      </c>
      <c r="E402" s="4">
        <v>90127801.972599998</v>
      </c>
      <c r="F402" s="4">
        <v>11028667.2545</v>
      </c>
      <c r="G402" s="4">
        <v>0</v>
      </c>
      <c r="H402" s="4">
        <v>33430280.602699999</v>
      </c>
      <c r="I402" s="5">
        <f t="shared" si="12"/>
        <v>134586749.82980001</v>
      </c>
      <c r="J402" s="7"/>
      <c r="K402" s="148"/>
      <c r="L402" s="151"/>
      <c r="M402" s="8">
        <v>12</v>
      </c>
      <c r="N402" s="4" t="s">
        <v>784</v>
      </c>
      <c r="O402" s="4">
        <v>105884917.96780001</v>
      </c>
      <c r="P402" s="4">
        <v>12956818.007099999</v>
      </c>
      <c r="Q402" s="4">
        <v>0</v>
      </c>
      <c r="R402" s="4">
        <v>31001925.276099999</v>
      </c>
      <c r="S402" s="5">
        <f t="shared" si="13"/>
        <v>149843661.25100002</v>
      </c>
    </row>
    <row r="403" spans="1:19" ht="24.95" customHeight="1" x14ac:dyDescent="0.2">
      <c r="A403" s="156"/>
      <c r="B403" s="151"/>
      <c r="C403" s="1">
        <v>15</v>
      </c>
      <c r="D403" s="4" t="s">
        <v>435</v>
      </c>
      <c r="E403" s="4">
        <v>89657493.301400006</v>
      </c>
      <c r="F403" s="4">
        <v>10971117.0011</v>
      </c>
      <c r="G403" s="4">
        <v>0</v>
      </c>
      <c r="H403" s="4">
        <v>30670006.047400001</v>
      </c>
      <c r="I403" s="5">
        <f t="shared" si="12"/>
        <v>131298616.34990001</v>
      </c>
      <c r="J403" s="7"/>
      <c r="K403" s="148"/>
      <c r="L403" s="151"/>
      <c r="M403" s="8">
        <v>13</v>
      </c>
      <c r="N403" s="4" t="s">
        <v>785</v>
      </c>
      <c r="O403" s="4">
        <v>112181589.71870001</v>
      </c>
      <c r="P403" s="4">
        <v>13727322.735099999</v>
      </c>
      <c r="Q403" s="4">
        <v>0</v>
      </c>
      <c r="R403" s="4">
        <v>34051630.872000001</v>
      </c>
      <c r="S403" s="5">
        <f t="shared" si="13"/>
        <v>159960543.3258</v>
      </c>
    </row>
    <row r="404" spans="1:19" ht="24.95" customHeight="1" x14ac:dyDescent="0.2">
      <c r="A404" s="156"/>
      <c r="B404" s="151"/>
      <c r="C404" s="1">
        <v>16</v>
      </c>
      <c r="D404" s="4" t="s">
        <v>436</v>
      </c>
      <c r="E404" s="4">
        <v>96899206.475199997</v>
      </c>
      <c r="F404" s="4">
        <v>11857263.5973</v>
      </c>
      <c r="G404" s="4">
        <v>0</v>
      </c>
      <c r="H404" s="4">
        <v>35741169.068899997</v>
      </c>
      <c r="I404" s="5">
        <f t="shared" si="12"/>
        <v>144497639.14139998</v>
      </c>
      <c r="J404" s="7"/>
      <c r="K404" s="149"/>
      <c r="L404" s="152"/>
      <c r="M404" s="8">
        <v>14</v>
      </c>
      <c r="N404" s="4" t="s">
        <v>786</v>
      </c>
      <c r="O404" s="4">
        <v>123894131.77079999</v>
      </c>
      <c r="P404" s="4">
        <v>15160551.174900001</v>
      </c>
      <c r="Q404" s="4">
        <v>0</v>
      </c>
      <c r="R404" s="4">
        <v>35721319.1866</v>
      </c>
      <c r="S404" s="5">
        <f t="shared" si="13"/>
        <v>174776002.13229999</v>
      </c>
    </row>
    <row r="405" spans="1:19" ht="24.95" customHeight="1" x14ac:dyDescent="0.2">
      <c r="A405" s="156"/>
      <c r="B405" s="151"/>
      <c r="C405" s="1">
        <v>17</v>
      </c>
      <c r="D405" s="4" t="s">
        <v>437</v>
      </c>
      <c r="E405" s="4">
        <v>110652176.49950001</v>
      </c>
      <c r="F405" s="4">
        <v>13540173.052999999</v>
      </c>
      <c r="G405" s="4">
        <v>0</v>
      </c>
      <c r="H405" s="4">
        <v>40604198.533100002</v>
      </c>
      <c r="I405" s="5">
        <f t="shared" si="12"/>
        <v>164796548.08560002</v>
      </c>
      <c r="J405" s="7"/>
      <c r="K405" s="14"/>
      <c r="L405" s="153" t="s">
        <v>849</v>
      </c>
      <c r="M405" s="154"/>
      <c r="N405" s="155"/>
      <c r="O405" s="10">
        <v>1593253615.1167998</v>
      </c>
      <c r="P405" s="10">
        <v>194961638.78989998</v>
      </c>
      <c r="Q405" s="10">
        <v>0</v>
      </c>
      <c r="R405" s="10">
        <v>448867734.46659994</v>
      </c>
      <c r="S405" s="6">
        <f t="shared" si="13"/>
        <v>2237082988.3732996</v>
      </c>
    </row>
    <row r="406" spans="1:19" ht="24.95" customHeight="1" x14ac:dyDescent="0.2">
      <c r="A406" s="156"/>
      <c r="B406" s="151"/>
      <c r="C406" s="1">
        <v>18</v>
      </c>
      <c r="D406" s="4" t="s">
        <v>438</v>
      </c>
      <c r="E406" s="4">
        <v>133033977.0821</v>
      </c>
      <c r="F406" s="4">
        <v>16278966.475</v>
      </c>
      <c r="G406" s="4">
        <v>0</v>
      </c>
      <c r="H406" s="4">
        <v>45403449.971600004</v>
      </c>
      <c r="I406" s="5">
        <f t="shared" si="12"/>
        <v>194716393.52869999</v>
      </c>
      <c r="J406" s="7"/>
      <c r="K406" s="147">
        <v>37</v>
      </c>
      <c r="L406" s="150" t="s">
        <v>62</v>
      </c>
      <c r="M406" s="8">
        <v>1</v>
      </c>
      <c r="N406" s="4" t="s">
        <v>787</v>
      </c>
      <c r="O406" s="4">
        <v>81840841.000200003</v>
      </c>
      <c r="P406" s="4">
        <v>10014616.838099999</v>
      </c>
      <c r="Q406" s="4">
        <v>0</v>
      </c>
      <c r="R406" s="4">
        <v>181584901.2184</v>
      </c>
      <c r="S406" s="5">
        <f t="shared" si="13"/>
        <v>273440359.05669999</v>
      </c>
    </row>
    <row r="407" spans="1:19" ht="24.95" customHeight="1" x14ac:dyDescent="0.2">
      <c r="A407" s="156"/>
      <c r="B407" s="151"/>
      <c r="C407" s="1">
        <v>19</v>
      </c>
      <c r="D407" s="4" t="s">
        <v>439</v>
      </c>
      <c r="E407" s="4">
        <v>91464145.590900004</v>
      </c>
      <c r="F407" s="4">
        <v>11192191.5919</v>
      </c>
      <c r="G407" s="4">
        <v>0</v>
      </c>
      <c r="H407" s="4">
        <v>34719460.696000002</v>
      </c>
      <c r="I407" s="5">
        <f t="shared" si="12"/>
        <v>137375797.8788</v>
      </c>
      <c r="J407" s="7"/>
      <c r="K407" s="148"/>
      <c r="L407" s="151"/>
      <c r="M407" s="8">
        <v>2</v>
      </c>
      <c r="N407" s="4" t="s">
        <v>788</v>
      </c>
      <c r="O407" s="4">
        <v>208920296.03150001</v>
      </c>
      <c r="P407" s="4">
        <v>25564946.411800001</v>
      </c>
      <c r="Q407" s="4">
        <v>0</v>
      </c>
      <c r="R407" s="4">
        <v>224790943.7694</v>
      </c>
      <c r="S407" s="5">
        <f t="shared" si="13"/>
        <v>459276186.21270001</v>
      </c>
    </row>
    <row r="408" spans="1:19" ht="24.95" customHeight="1" x14ac:dyDescent="0.2">
      <c r="A408" s="156"/>
      <c r="B408" s="151"/>
      <c r="C408" s="1">
        <v>20</v>
      </c>
      <c r="D408" s="4" t="s">
        <v>440</v>
      </c>
      <c r="E408" s="4">
        <v>88131795.939899996</v>
      </c>
      <c r="F408" s="4">
        <v>10784422.0173</v>
      </c>
      <c r="G408" s="4">
        <v>0</v>
      </c>
      <c r="H408" s="4">
        <v>32909976.708799999</v>
      </c>
      <c r="I408" s="5">
        <f t="shared" si="12"/>
        <v>131826194.66599999</v>
      </c>
      <c r="J408" s="7"/>
      <c r="K408" s="148"/>
      <c r="L408" s="151"/>
      <c r="M408" s="8">
        <v>3</v>
      </c>
      <c r="N408" s="4" t="s">
        <v>789</v>
      </c>
      <c r="O408" s="4">
        <v>117679089.5228</v>
      </c>
      <c r="P408" s="4">
        <v>14400035.2028</v>
      </c>
      <c r="Q408" s="4">
        <v>0</v>
      </c>
      <c r="R408" s="4">
        <v>191710907.7665</v>
      </c>
      <c r="S408" s="5">
        <f t="shared" si="13"/>
        <v>323790032.4921</v>
      </c>
    </row>
    <row r="409" spans="1:19" ht="24.95" customHeight="1" x14ac:dyDescent="0.2">
      <c r="A409" s="156"/>
      <c r="B409" s="151"/>
      <c r="C409" s="1">
        <v>21</v>
      </c>
      <c r="D409" s="4" t="s">
        <v>441</v>
      </c>
      <c r="E409" s="4">
        <v>128408937.3435</v>
      </c>
      <c r="F409" s="4">
        <v>15713014.3138</v>
      </c>
      <c r="G409" s="4">
        <v>0</v>
      </c>
      <c r="H409" s="4">
        <v>45611403.534400001</v>
      </c>
      <c r="I409" s="5">
        <f t="shared" si="12"/>
        <v>189733355.19169998</v>
      </c>
      <c r="J409" s="7"/>
      <c r="K409" s="148"/>
      <c r="L409" s="151"/>
      <c r="M409" s="8">
        <v>4</v>
      </c>
      <c r="N409" s="4" t="s">
        <v>790</v>
      </c>
      <c r="O409" s="4">
        <v>100852539.861</v>
      </c>
      <c r="P409" s="4">
        <v>12341021.078400001</v>
      </c>
      <c r="Q409" s="4">
        <v>0</v>
      </c>
      <c r="R409" s="4">
        <v>187544276.74509999</v>
      </c>
      <c r="S409" s="5">
        <f t="shared" si="13"/>
        <v>300737837.68449998</v>
      </c>
    </row>
    <row r="410" spans="1:19" ht="24.95" customHeight="1" x14ac:dyDescent="0.2">
      <c r="A410" s="156"/>
      <c r="B410" s="151"/>
      <c r="C410" s="1">
        <v>22</v>
      </c>
      <c r="D410" s="4" t="s">
        <v>442</v>
      </c>
      <c r="E410" s="4">
        <v>85461136.750300005</v>
      </c>
      <c r="F410" s="4">
        <v>10457621.508300001</v>
      </c>
      <c r="G410" s="4">
        <v>0</v>
      </c>
      <c r="H410" s="4">
        <v>32164739.7777</v>
      </c>
      <c r="I410" s="5">
        <f t="shared" si="12"/>
        <v>128083498.0363</v>
      </c>
      <c r="J410" s="7"/>
      <c r="K410" s="148"/>
      <c r="L410" s="151"/>
      <c r="M410" s="8">
        <v>5</v>
      </c>
      <c r="N410" s="4" t="s">
        <v>791</v>
      </c>
      <c r="O410" s="4">
        <v>95827061.582599998</v>
      </c>
      <c r="P410" s="4">
        <v>11726068.460999999</v>
      </c>
      <c r="Q410" s="4">
        <v>0</v>
      </c>
      <c r="R410" s="4">
        <v>183920208.92860001</v>
      </c>
      <c r="S410" s="5">
        <f t="shared" si="13"/>
        <v>291473338.97220004</v>
      </c>
    </row>
    <row r="411" spans="1:19" ht="24.95" customHeight="1" x14ac:dyDescent="0.2">
      <c r="A411" s="156"/>
      <c r="B411" s="151"/>
      <c r="C411" s="1">
        <v>23</v>
      </c>
      <c r="D411" s="4" t="s">
        <v>443</v>
      </c>
      <c r="E411" s="4">
        <v>86247793.391299993</v>
      </c>
      <c r="F411" s="4">
        <v>10553882.308499999</v>
      </c>
      <c r="G411" s="4">
        <v>0</v>
      </c>
      <c r="H411" s="4">
        <v>31884488.4529</v>
      </c>
      <c r="I411" s="5">
        <f t="shared" si="12"/>
        <v>128686164.15269998</v>
      </c>
      <c r="J411" s="7"/>
      <c r="K411" s="149"/>
      <c r="L411" s="152"/>
      <c r="M411" s="8">
        <v>6</v>
      </c>
      <c r="N411" s="4" t="s">
        <v>792</v>
      </c>
      <c r="O411" s="4">
        <v>98571352.315300003</v>
      </c>
      <c r="P411" s="4">
        <v>12061879.0397</v>
      </c>
      <c r="Q411" s="4">
        <v>0</v>
      </c>
      <c r="R411" s="4">
        <v>183228430.3427</v>
      </c>
      <c r="S411" s="5">
        <f t="shared" si="13"/>
        <v>293861661.69770002</v>
      </c>
    </row>
    <row r="412" spans="1:19" ht="24.95" customHeight="1" x14ac:dyDescent="0.2">
      <c r="A412" s="156"/>
      <c r="B412" s="151"/>
      <c r="C412" s="1">
        <v>24</v>
      </c>
      <c r="D412" s="4" t="s">
        <v>444</v>
      </c>
      <c r="E412" s="4">
        <v>111270030.93189999</v>
      </c>
      <c r="F412" s="4">
        <v>13615778.0361</v>
      </c>
      <c r="G412" s="4">
        <v>0</v>
      </c>
      <c r="H412" s="4">
        <v>39566950.6413</v>
      </c>
      <c r="I412" s="5">
        <f t="shared" si="12"/>
        <v>164452759.60929999</v>
      </c>
      <c r="J412" s="7"/>
      <c r="K412" s="14"/>
      <c r="L412" s="153"/>
      <c r="M412" s="154"/>
      <c r="N412" s="155"/>
      <c r="O412" s="15">
        <v>703691180.31340003</v>
      </c>
      <c r="P412" s="15">
        <v>86108567.031800002</v>
      </c>
      <c r="Q412" s="15">
        <v>0</v>
      </c>
      <c r="R412" s="15">
        <v>1152779668.7707</v>
      </c>
      <c r="S412" s="6">
        <f t="shared" si="13"/>
        <v>1942579416.1159</v>
      </c>
    </row>
    <row r="413" spans="1:19" ht="24.95" customHeight="1" x14ac:dyDescent="0.2">
      <c r="A413" s="156"/>
      <c r="B413" s="151"/>
      <c r="C413" s="1">
        <v>25</v>
      </c>
      <c r="D413" s="4" t="s">
        <v>445</v>
      </c>
      <c r="E413" s="4">
        <v>113693298.97490001</v>
      </c>
      <c r="F413" s="4">
        <v>13912306.036699999</v>
      </c>
      <c r="G413" s="4">
        <v>0</v>
      </c>
      <c r="H413" s="4">
        <v>41438772.698799998</v>
      </c>
      <c r="I413" s="5">
        <f t="shared" si="12"/>
        <v>169044377.71039999</v>
      </c>
      <c r="J413" s="7"/>
      <c r="K413" s="153"/>
      <c r="L413" s="154"/>
      <c r="M413" s="154"/>
      <c r="N413" s="155"/>
      <c r="O413" s="10">
        <v>77446982410.909409</v>
      </c>
      <c r="P413" s="10">
        <v>9476953616.7450924</v>
      </c>
      <c r="Q413" s="10">
        <v>-769744148.96269763</v>
      </c>
      <c r="R413" s="10">
        <v>27993841846.795403</v>
      </c>
      <c r="S413" s="6">
        <f>O413+P413+Q413+R413</f>
        <v>114148033725.48721</v>
      </c>
    </row>
    <row r="414" spans="1:19" x14ac:dyDescent="0.2">
      <c r="E414" s="21"/>
      <c r="F414" s="21"/>
      <c r="G414" s="21"/>
      <c r="H414" s="21"/>
      <c r="I414" s="21"/>
    </row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rintOptions horizontalCentered="1"/>
  <pageMargins left="0.99" right="0.95" top="1.17" bottom="0.44" header="0.17" footer="0.17"/>
  <pageSetup scale="10" orientation="landscape" r:id="rId1"/>
  <headerFooter alignWithMargins="0">
    <oddHeader>&amp;C&amp;"Arial,Bold"&amp;14Office of the Accountant- General of the Federation
Federal Ministry of Finance, Abuja.
Distribution of Revenue Allocation to Local Government Councils in Akwa Ibom State for the Month of October,2017.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35" workbookViewId="0">
      <selection activeCell="D56" sqref="D56"/>
    </sheetView>
  </sheetViews>
  <sheetFormatPr defaultRowHeight="12.75" x14ac:dyDescent="0.2"/>
  <cols>
    <col min="1" max="1" width="6.85546875" customWidth="1"/>
    <col min="2" max="2" width="16.7109375" customWidth="1"/>
    <col min="3" max="3" width="24.140625" customWidth="1"/>
    <col min="4" max="5" width="22" customWidth="1"/>
    <col min="6" max="6" width="22.85546875" customWidth="1"/>
    <col min="7" max="7" width="24.5703125" customWidth="1"/>
  </cols>
  <sheetData>
    <row r="1" spans="1:7" ht="23.25" x14ac:dyDescent="0.35">
      <c r="A1" s="162" t="s">
        <v>906</v>
      </c>
      <c r="B1" s="162"/>
      <c r="C1" s="162"/>
      <c r="D1" s="162"/>
      <c r="E1" s="162"/>
      <c r="F1" s="162"/>
      <c r="G1" s="162"/>
    </row>
    <row r="2" spans="1:7" ht="19.5" x14ac:dyDescent="0.35">
      <c r="A2" s="160" t="s">
        <v>22</v>
      </c>
      <c r="B2" s="160"/>
      <c r="C2" s="160"/>
      <c r="D2" s="160"/>
      <c r="E2" s="160"/>
      <c r="F2" s="160"/>
      <c r="G2" s="160"/>
    </row>
    <row r="3" spans="1:7" ht="39" customHeight="1" x14ac:dyDescent="0.35">
      <c r="A3" s="161" t="s">
        <v>917</v>
      </c>
      <c r="B3" s="161"/>
      <c r="C3" s="161"/>
      <c r="D3" s="161"/>
      <c r="E3" s="161"/>
      <c r="F3" s="161"/>
      <c r="G3" s="161"/>
    </row>
    <row r="4" spans="1:7" ht="18.75" x14ac:dyDescent="0.3">
      <c r="A4" s="106">
        <v>1</v>
      </c>
      <c r="B4" s="106">
        <v>2</v>
      </c>
      <c r="C4" s="106">
        <v>3</v>
      </c>
      <c r="D4" s="106">
        <v>4</v>
      </c>
      <c r="E4" s="106">
        <v>5</v>
      </c>
      <c r="F4" s="106">
        <v>6</v>
      </c>
      <c r="G4" s="106" t="s">
        <v>919</v>
      </c>
    </row>
    <row r="5" spans="1:7" ht="84" customHeight="1" x14ac:dyDescent="0.25">
      <c r="A5" s="97" t="s">
        <v>912</v>
      </c>
      <c r="B5" s="97" t="s">
        <v>903</v>
      </c>
      <c r="C5" s="98" t="s">
        <v>25</v>
      </c>
      <c r="D5" s="101" t="s">
        <v>911</v>
      </c>
      <c r="E5" s="98" t="s">
        <v>913</v>
      </c>
      <c r="F5" s="98" t="s">
        <v>914</v>
      </c>
      <c r="G5" s="98" t="s">
        <v>915</v>
      </c>
    </row>
    <row r="6" spans="1:7" ht="19.5" x14ac:dyDescent="0.35">
      <c r="A6" s="109"/>
      <c r="B6" s="109"/>
      <c r="C6" s="102" t="s">
        <v>902</v>
      </c>
      <c r="D6" s="102" t="s">
        <v>902</v>
      </c>
      <c r="E6" s="125" t="s">
        <v>902</v>
      </c>
      <c r="F6" s="102" t="s">
        <v>902</v>
      </c>
      <c r="G6" s="102" t="s">
        <v>902</v>
      </c>
    </row>
    <row r="7" spans="1:7" ht="18.75" x14ac:dyDescent="0.3">
      <c r="A7" s="110">
        <v>1</v>
      </c>
      <c r="B7" s="110" t="s">
        <v>26</v>
      </c>
      <c r="C7" s="105">
        <v>1607502664.8608999</v>
      </c>
      <c r="D7" s="103">
        <v>196705252.02450001</v>
      </c>
      <c r="E7" s="103">
        <v>0</v>
      </c>
      <c r="F7" s="105">
        <v>494649497.6548</v>
      </c>
      <c r="G7" s="104">
        <f>C7+E7+D7+F7</f>
        <v>2298857414.5401998</v>
      </c>
    </row>
    <row r="8" spans="1:7" ht="18.75" x14ac:dyDescent="0.3">
      <c r="A8" s="110">
        <v>2</v>
      </c>
      <c r="B8" s="110" t="s">
        <v>27</v>
      </c>
      <c r="C8" s="105">
        <v>2027633897.4986999</v>
      </c>
      <c r="D8" s="103">
        <v>248115443.62549999</v>
      </c>
      <c r="E8" s="103">
        <v>0</v>
      </c>
      <c r="F8" s="105">
        <v>575585862.86759996</v>
      </c>
      <c r="G8" s="104">
        <f t="shared" ref="G8:G43" si="0">C8+E8+D8+F8</f>
        <v>2851335203.9917998</v>
      </c>
    </row>
    <row r="9" spans="1:7" ht="18.75" x14ac:dyDescent="0.3">
      <c r="A9" s="110">
        <v>3</v>
      </c>
      <c r="B9" s="110" t="s">
        <v>28</v>
      </c>
      <c r="C9" s="105">
        <v>2700689202.1194</v>
      </c>
      <c r="D9" s="103">
        <v>330475190.96259999</v>
      </c>
      <c r="E9" s="103">
        <v>0</v>
      </c>
      <c r="F9" s="105">
        <v>803071656.97160006</v>
      </c>
      <c r="G9" s="104">
        <f t="shared" si="0"/>
        <v>3834236050.0535998</v>
      </c>
    </row>
    <row r="10" spans="1:7" ht="18.75" x14ac:dyDescent="0.3">
      <c r="A10" s="110">
        <v>4</v>
      </c>
      <c r="B10" s="110" t="s">
        <v>29</v>
      </c>
      <c r="C10" s="105">
        <v>2038591446.0499001</v>
      </c>
      <c r="D10" s="103">
        <v>249456285.7879</v>
      </c>
      <c r="E10" s="103">
        <v>0</v>
      </c>
      <c r="F10" s="105">
        <v>637973900.63020003</v>
      </c>
      <c r="G10" s="104">
        <f t="shared" si="0"/>
        <v>2926021632.4679999</v>
      </c>
    </row>
    <row r="11" spans="1:7" ht="18.75" x14ac:dyDescent="0.3">
      <c r="A11" s="110">
        <v>5</v>
      </c>
      <c r="B11" s="110" t="s">
        <v>30</v>
      </c>
      <c r="C11" s="105">
        <v>2314204703.0939999</v>
      </c>
      <c r="D11" s="103">
        <v>283182248.6577</v>
      </c>
      <c r="E11" s="103">
        <v>0</v>
      </c>
      <c r="F11" s="105">
        <v>644480620.88960004</v>
      </c>
      <c r="G11" s="104">
        <f t="shared" si="0"/>
        <v>3241867572.6413002</v>
      </c>
    </row>
    <row r="12" spans="1:7" ht="18.75" x14ac:dyDescent="0.3">
      <c r="A12" s="110">
        <v>6</v>
      </c>
      <c r="B12" s="110" t="s">
        <v>31</v>
      </c>
      <c r="C12" s="105">
        <v>941966021.76470006</v>
      </c>
      <c r="D12" s="103">
        <v>115265540.6178</v>
      </c>
      <c r="E12" s="103">
        <v>0</v>
      </c>
      <c r="F12" s="105">
        <v>500331798.03960001</v>
      </c>
      <c r="G12" s="104">
        <f t="shared" si="0"/>
        <v>1557563360.4221001</v>
      </c>
    </row>
    <row r="13" spans="1:7" ht="18.75" x14ac:dyDescent="0.3">
      <c r="A13" s="110">
        <v>7</v>
      </c>
      <c r="B13" s="110" t="s">
        <v>32</v>
      </c>
      <c r="C13" s="105">
        <v>2518212883.5</v>
      </c>
      <c r="D13" s="104">
        <v>308146114.29790002</v>
      </c>
      <c r="E13" s="104">
        <f>-139538498.52</f>
        <v>-139538498.52000001</v>
      </c>
      <c r="F13" s="105">
        <v>673707548.82799995</v>
      </c>
      <c r="G13" s="104">
        <f t="shared" si="0"/>
        <v>3360528048.1059003</v>
      </c>
    </row>
    <row r="14" spans="1:7" ht="18.75" x14ac:dyDescent="0.3">
      <c r="A14" s="110">
        <v>8</v>
      </c>
      <c r="B14" s="110" t="s">
        <v>33</v>
      </c>
      <c r="C14" s="105">
        <v>2734024543.2656999</v>
      </c>
      <c r="D14" s="103">
        <v>334554336.10180002</v>
      </c>
      <c r="E14" s="103">
        <v>0</v>
      </c>
      <c r="F14" s="105">
        <v>740884655.6516</v>
      </c>
      <c r="G14" s="104">
        <f t="shared" si="0"/>
        <v>3809463535.0190997</v>
      </c>
    </row>
    <row r="15" spans="1:7" ht="18.75" x14ac:dyDescent="0.3">
      <c r="A15" s="110">
        <v>9</v>
      </c>
      <c r="B15" s="110" t="s">
        <v>34</v>
      </c>
      <c r="C15" s="105">
        <v>1762539512.4637001</v>
      </c>
      <c r="D15" s="84">
        <v>215676643.39309999</v>
      </c>
      <c r="E15" s="84">
        <f>-38551266.1</f>
        <v>-38551266.100000001</v>
      </c>
      <c r="F15" s="105">
        <v>518575759.94760001</v>
      </c>
      <c r="G15" s="104">
        <f t="shared" si="0"/>
        <v>2458240649.7044001</v>
      </c>
    </row>
    <row r="16" spans="1:7" ht="18.75" x14ac:dyDescent="0.3">
      <c r="A16" s="110">
        <v>10</v>
      </c>
      <c r="B16" s="110" t="s">
        <v>35</v>
      </c>
      <c r="C16" s="105">
        <v>2258441598.3399</v>
      </c>
      <c r="D16" s="103">
        <v>276358685.7396</v>
      </c>
      <c r="E16" s="103">
        <v>0</v>
      </c>
      <c r="F16" s="105">
        <v>739170629.94930005</v>
      </c>
      <c r="G16" s="104">
        <f t="shared" si="0"/>
        <v>3273970914.0288</v>
      </c>
    </row>
    <row r="17" spans="1:7" ht="18.75" x14ac:dyDescent="0.3">
      <c r="A17" s="110">
        <v>11</v>
      </c>
      <c r="B17" s="110" t="s">
        <v>36</v>
      </c>
      <c r="C17" s="105">
        <v>1303813140.2941999</v>
      </c>
      <c r="D17" s="104">
        <v>159543680.99079999</v>
      </c>
      <c r="E17" s="104">
        <f>-43799761.9127</f>
        <v>-43799761.912699997</v>
      </c>
      <c r="F17" s="105">
        <v>387621842.00800002</v>
      </c>
      <c r="G17" s="104">
        <f t="shared" si="0"/>
        <v>1807178901.3803</v>
      </c>
    </row>
    <row r="18" spans="1:7" ht="18.75" x14ac:dyDescent="0.3">
      <c r="A18" s="110">
        <v>12</v>
      </c>
      <c r="B18" s="110" t="s">
        <v>37</v>
      </c>
      <c r="C18" s="105">
        <v>1728013504.6094</v>
      </c>
      <c r="D18" s="103">
        <v>211451799.9605</v>
      </c>
      <c r="E18" s="103">
        <v>0</v>
      </c>
      <c r="F18" s="105">
        <v>582931624.13429999</v>
      </c>
      <c r="G18" s="104">
        <f t="shared" si="0"/>
        <v>2522396928.7041998</v>
      </c>
    </row>
    <row r="19" spans="1:7" ht="18.75" x14ac:dyDescent="0.3">
      <c r="A19" s="110">
        <v>13</v>
      </c>
      <c r="B19" s="110" t="s">
        <v>38</v>
      </c>
      <c r="C19" s="105">
        <v>1372105387.9452</v>
      </c>
      <c r="D19" s="103">
        <v>167900397.33059999</v>
      </c>
      <c r="E19" s="103">
        <v>0</v>
      </c>
      <c r="F19" s="105">
        <v>435849649.10780001</v>
      </c>
      <c r="G19" s="104">
        <f t="shared" si="0"/>
        <v>1975855434.3836</v>
      </c>
    </row>
    <row r="20" spans="1:7" ht="18.75" x14ac:dyDescent="0.3">
      <c r="A20" s="110">
        <v>14</v>
      </c>
      <c r="B20" s="110" t="s">
        <v>39</v>
      </c>
      <c r="C20" s="105">
        <v>1755687411.0634</v>
      </c>
      <c r="D20" s="103">
        <v>214838172.41429999</v>
      </c>
      <c r="E20" s="103">
        <v>0</v>
      </c>
      <c r="F20" s="105">
        <v>514513385.40600002</v>
      </c>
      <c r="G20" s="104">
        <f t="shared" si="0"/>
        <v>2485038968.8836999</v>
      </c>
    </row>
    <row r="21" spans="1:7" ht="18.75" x14ac:dyDescent="0.3">
      <c r="A21" s="110">
        <v>15</v>
      </c>
      <c r="B21" s="110" t="s">
        <v>40</v>
      </c>
      <c r="C21" s="105">
        <v>1202998240.2793</v>
      </c>
      <c r="D21" s="104">
        <v>147207265.78670001</v>
      </c>
      <c r="E21" s="104">
        <f>-53983557.43</f>
        <v>-53983557.43</v>
      </c>
      <c r="F21" s="105">
        <v>341182872.53789997</v>
      </c>
      <c r="G21" s="104">
        <f t="shared" si="0"/>
        <v>1637404821.1738999</v>
      </c>
    </row>
    <row r="22" spans="1:7" ht="18.75" x14ac:dyDescent="0.3">
      <c r="A22" s="110">
        <v>16</v>
      </c>
      <c r="B22" s="110" t="s">
        <v>41</v>
      </c>
      <c r="C22" s="105">
        <v>2353011680.2284002</v>
      </c>
      <c r="D22" s="103">
        <v>287930941.38749999</v>
      </c>
      <c r="E22" s="103">
        <v>0</v>
      </c>
      <c r="F22" s="105">
        <v>734715183.44719994</v>
      </c>
      <c r="G22" s="104">
        <f t="shared" si="0"/>
        <v>3375657805.0630999</v>
      </c>
    </row>
    <row r="23" spans="1:7" ht="18.75" x14ac:dyDescent="0.3">
      <c r="A23" s="110">
        <v>17</v>
      </c>
      <c r="B23" s="110" t="s">
        <v>42</v>
      </c>
      <c r="C23" s="105">
        <v>2472060313.6209002</v>
      </c>
      <c r="D23" s="103">
        <v>302498563.54229999</v>
      </c>
      <c r="E23" s="103">
        <v>0</v>
      </c>
      <c r="F23" s="105">
        <v>757876233.61810005</v>
      </c>
      <c r="G23" s="104">
        <f t="shared" si="0"/>
        <v>3532435110.7813005</v>
      </c>
    </row>
    <row r="24" spans="1:7" ht="18.75" x14ac:dyDescent="0.3">
      <c r="A24" s="110">
        <v>18</v>
      </c>
      <c r="B24" s="110" t="s">
        <v>43</v>
      </c>
      <c r="C24" s="105">
        <v>2780065902.1490002</v>
      </c>
      <c r="D24" s="103">
        <v>340188278.30330002</v>
      </c>
      <c r="E24" s="103">
        <v>0</v>
      </c>
      <c r="F24" s="105">
        <v>845717096.10650003</v>
      </c>
      <c r="G24" s="104">
        <f t="shared" si="0"/>
        <v>3965971276.5588002</v>
      </c>
    </row>
    <row r="25" spans="1:7" ht="18.75" x14ac:dyDescent="0.3">
      <c r="A25" s="110">
        <v>19</v>
      </c>
      <c r="B25" s="110" t="s">
        <v>44</v>
      </c>
      <c r="C25" s="105">
        <v>4426103183.7957001</v>
      </c>
      <c r="D25" s="103">
        <v>541608895.14339995</v>
      </c>
      <c r="E25" s="103">
        <v>0</v>
      </c>
      <c r="F25" s="105">
        <v>1604949118.0129001</v>
      </c>
      <c r="G25" s="104">
        <f t="shared" si="0"/>
        <v>6572661196.9520006</v>
      </c>
    </row>
    <row r="26" spans="1:7" ht="18.75" x14ac:dyDescent="0.3">
      <c r="A26" s="110">
        <v>20</v>
      </c>
      <c r="B26" s="110" t="s">
        <v>45</v>
      </c>
      <c r="C26" s="105">
        <v>3369667692.4362001</v>
      </c>
      <c r="D26" s="103">
        <v>412336070.83130002</v>
      </c>
      <c r="E26" s="103">
        <v>0</v>
      </c>
      <c r="F26" s="105">
        <v>1003060501.4773999</v>
      </c>
      <c r="G26" s="104">
        <f t="shared" si="0"/>
        <v>4785064264.7448997</v>
      </c>
    </row>
    <row r="27" spans="1:7" ht="18.75" x14ac:dyDescent="0.3">
      <c r="A27" s="110">
        <v>21</v>
      </c>
      <c r="B27" s="110" t="s">
        <v>46</v>
      </c>
      <c r="C27" s="105">
        <v>2126622011.1459999</v>
      </c>
      <c r="D27" s="103">
        <v>260228320.4921</v>
      </c>
      <c r="E27" s="103">
        <v>0</v>
      </c>
      <c r="F27" s="105">
        <v>577009051.39590001</v>
      </c>
      <c r="G27" s="104">
        <f t="shared" si="0"/>
        <v>2963859383.0339994</v>
      </c>
    </row>
    <row r="28" spans="1:7" ht="18.75" x14ac:dyDescent="0.3">
      <c r="A28" s="110">
        <v>22</v>
      </c>
      <c r="B28" s="110" t="s">
        <v>47</v>
      </c>
      <c r="C28" s="105">
        <v>2198019620.4232001</v>
      </c>
      <c r="D28" s="104">
        <v>268965030.56660002</v>
      </c>
      <c r="E28" s="104">
        <f>-89972595.51</f>
        <v>-89972595.510000005</v>
      </c>
      <c r="F28" s="105">
        <v>582387195.64110005</v>
      </c>
      <c r="G28" s="104">
        <f t="shared" si="0"/>
        <v>2959399251.1209002</v>
      </c>
    </row>
    <row r="29" spans="1:7" ht="18.75" x14ac:dyDescent="0.3">
      <c r="A29" s="110">
        <v>23</v>
      </c>
      <c r="B29" s="110" t="s">
        <v>48</v>
      </c>
      <c r="C29" s="105">
        <v>1555329112.8388</v>
      </c>
      <c r="D29" s="103">
        <v>190320931.84670001</v>
      </c>
      <c r="E29" s="103">
        <v>0</v>
      </c>
      <c r="F29" s="105">
        <v>438614308.28920001</v>
      </c>
      <c r="G29" s="104">
        <f t="shared" si="0"/>
        <v>2184264352.9747</v>
      </c>
    </row>
    <row r="30" spans="1:7" ht="18.75" x14ac:dyDescent="0.3">
      <c r="A30" s="110">
        <v>24</v>
      </c>
      <c r="B30" s="110" t="s">
        <v>49</v>
      </c>
      <c r="C30" s="105">
        <v>2649497214.9878001</v>
      </c>
      <c r="D30" s="103">
        <v>324210981.91949999</v>
      </c>
      <c r="E30" s="103">
        <v>0</v>
      </c>
      <c r="F30" s="105">
        <v>3899699822.7797999</v>
      </c>
      <c r="G30" s="104">
        <f t="shared" si="0"/>
        <v>6873408019.6870995</v>
      </c>
    </row>
    <row r="31" spans="1:7" ht="18.75" x14ac:dyDescent="0.3">
      <c r="A31" s="110">
        <v>25</v>
      </c>
      <c r="B31" s="110" t="s">
        <v>50</v>
      </c>
      <c r="C31" s="105">
        <v>1387621636.4270999</v>
      </c>
      <c r="D31" s="84">
        <v>169799073.85210001</v>
      </c>
      <c r="E31" s="84">
        <f>-39238127.24</f>
        <v>-39238127.240000002</v>
      </c>
      <c r="F31" s="105">
        <v>350247929.50999999</v>
      </c>
      <c r="G31" s="104">
        <f t="shared" si="0"/>
        <v>1868430512.5491998</v>
      </c>
    </row>
    <row r="32" spans="1:7" ht="18.75" x14ac:dyDescent="0.3">
      <c r="A32" s="110">
        <v>26</v>
      </c>
      <c r="B32" s="110" t="s">
        <v>51</v>
      </c>
      <c r="C32" s="105">
        <v>2568380611.8709998</v>
      </c>
      <c r="D32" s="103">
        <v>314284987.88639998</v>
      </c>
      <c r="E32" s="103">
        <v>0</v>
      </c>
      <c r="F32" s="105">
        <v>695528549.35160005</v>
      </c>
      <c r="G32" s="104">
        <f t="shared" si="0"/>
        <v>3578194149.1089997</v>
      </c>
    </row>
    <row r="33" spans="1:7" ht="18.75" x14ac:dyDescent="0.3">
      <c r="A33" s="110">
        <v>27</v>
      </c>
      <c r="B33" s="110" t="s">
        <v>52</v>
      </c>
      <c r="C33" s="105">
        <v>1832273442.1795001</v>
      </c>
      <c r="D33" s="104">
        <v>224209774.01809999</v>
      </c>
      <c r="E33" s="104">
        <f>-115776950.4</f>
        <v>-115776950.40000001</v>
      </c>
      <c r="F33" s="105">
        <v>616424027.38320005</v>
      </c>
      <c r="G33" s="104">
        <f t="shared" si="0"/>
        <v>2557130293.1808</v>
      </c>
    </row>
    <row r="34" spans="1:7" ht="18.75" x14ac:dyDescent="0.3">
      <c r="A34" s="110">
        <v>28</v>
      </c>
      <c r="B34" s="110" t="s">
        <v>53</v>
      </c>
      <c r="C34" s="105">
        <v>1749937036.7082</v>
      </c>
      <c r="D34" s="104">
        <v>214134516.45039999</v>
      </c>
      <c r="E34" s="104">
        <f>-47177126.82</f>
        <v>-47177126.82</v>
      </c>
      <c r="F34" s="105">
        <v>535821310.41670001</v>
      </c>
      <c r="G34" s="104">
        <f t="shared" si="0"/>
        <v>2452715736.7553</v>
      </c>
    </row>
    <row r="35" spans="1:7" ht="18.75" x14ac:dyDescent="0.3">
      <c r="A35" s="110">
        <v>29</v>
      </c>
      <c r="B35" s="110" t="s">
        <v>54</v>
      </c>
      <c r="C35" s="105">
        <v>2370333960.2603998</v>
      </c>
      <c r="D35" s="104">
        <v>290050616.54170001</v>
      </c>
      <c r="E35" s="104">
        <f>-82028645.4</f>
        <v>-82028645.400000006</v>
      </c>
      <c r="F35" s="105">
        <v>761197474.00370002</v>
      </c>
      <c r="G35" s="104">
        <f t="shared" si="0"/>
        <v>3339553405.4057999</v>
      </c>
    </row>
    <row r="36" spans="1:7" ht="18.75" x14ac:dyDescent="0.3">
      <c r="A36" s="110">
        <v>30</v>
      </c>
      <c r="B36" s="110" t="s">
        <v>55</v>
      </c>
      <c r="C36" s="105">
        <v>2989991347.1426001</v>
      </c>
      <c r="D36" s="104">
        <v>365876221.7615</v>
      </c>
      <c r="E36" s="104">
        <f>-83688581.46</f>
        <v>-83688581.459999993</v>
      </c>
      <c r="F36" s="105">
        <v>1199483430.8689001</v>
      </c>
      <c r="G36" s="104">
        <f t="shared" si="0"/>
        <v>4471662418.3129997</v>
      </c>
    </row>
    <row r="37" spans="1:7" ht="18.75" x14ac:dyDescent="0.3">
      <c r="A37" s="110">
        <v>31</v>
      </c>
      <c r="B37" s="110" t="s">
        <v>56</v>
      </c>
      <c r="C37" s="105">
        <v>1874323957.832</v>
      </c>
      <c r="D37" s="103">
        <v>229355368.7721</v>
      </c>
      <c r="E37" s="103">
        <v>0</v>
      </c>
      <c r="F37" s="105">
        <v>513133145.36669999</v>
      </c>
      <c r="G37" s="104">
        <f t="shared" si="0"/>
        <v>2616812471.9707999</v>
      </c>
    </row>
    <row r="38" spans="1:7" ht="18.75" x14ac:dyDescent="0.3">
      <c r="A38" s="110">
        <v>32</v>
      </c>
      <c r="B38" s="110" t="s">
        <v>57</v>
      </c>
      <c r="C38" s="105">
        <v>2323328452.4418998</v>
      </c>
      <c r="D38" s="103">
        <v>284298694.34359998</v>
      </c>
      <c r="E38" s="103">
        <v>0</v>
      </c>
      <c r="F38" s="105">
        <v>1138245649.3545001</v>
      </c>
      <c r="G38" s="104">
        <f t="shared" si="0"/>
        <v>3745872796.1399994</v>
      </c>
    </row>
    <row r="39" spans="1:7" ht="18.75" x14ac:dyDescent="0.3">
      <c r="A39" s="110">
        <v>33</v>
      </c>
      <c r="B39" s="110" t="s">
        <v>58</v>
      </c>
      <c r="C39" s="105">
        <v>2339951346.9415998</v>
      </c>
      <c r="D39" s="104">
        <v>286332787.80010003</v>
      </c>
      <c r="E39" s="104">
        <f>-35989038.17</f>
        <v>-35989038.170000002</v>
      </c>
      <c r="F39" s="105">
        <v>638350148.12829995</v>
      </c>
      <c r="G39" s="104">
        <f t="shared" si="0"/>
        <v>3228645244.6999998</v>
      </c>
    </row>
    <row r="40" spans="1:7" ht="18.75" x14ac:dyDescent="0.3">
      <c r="A40" s="110">
        <v>34</v>
      </c>
      <c r="B40" s="110" t="s">
        <v>59</v>
      </c>
      <c r="C40" s="105">
        <v>1753801362.9835</v>
      </c>
      <c r="D40" s="103">
        <v>214607382.3998</v>
      </c>
      <c r="E40" s="103">
        <v>0</v>
      </c>
      <c r="F40" s="105">
        <v>444814090.08200002</v>
      </c>
      <c r="G40" s="104">
        <f t="shared" si="0"/>
        <v>2413222835.4653001</v>
      </c>
    </row>
    <row r="41" spans="1:7" ht="18.75" x14ac:dyDescent="0.3">
      <c r="A41" s="110">
        <v>35</v>
      </c>
      <c r="B41" s="110" t="s">
        <v>60</v>
      </c>
      <c r="C41" s="105">
        <v>1763293571.9170001</v>
      </c>
      <c r="D41" s="103">
        <v>215768915.37360001</v>
      </c>
      <c r="E41" s="103">
        <v>0</v>
      </c>
      <c r="F41" s="105">
        <v>464388873.70050001</v>
      </c>
      <c r="G41" s="104">
        <f t="shared" si="0"/>
        <v>2443451360.9911003</v>
      </c>
    </row>
    <row r="42" spans="1:7" ht="18.75" x14ac:dyDescent="0.3">
      <c r="A42" s="110">
        <v>36</v>
      </c>
      <c r="B42" s="110" t="s">
        <v>61</v>
      </c>
      <c r="C42" s="105">
        <v>1593253615.1168001</v>
      </c>
      <c r="D42" s="103">
        <v>194961638.7899</v>
      </c>
      <c r="E42" s="103">
        <v>0</v>
      </c>
      <c r="F42" s="105">
        <v>448867734.4666</v>
      </c>
      <c r="G42" s="104">
        <f t="shared" si="0"/>
        <v>2237082988.3733001</v>
      </c>
    </row>
    <row r="43" spans="1:7" ht="18.75" x14ac:dyDescent="0.3">
      <c r="A43" s="110">
        <v>37</v>
      </c>
      <c r="B43" s="110" t="s">
        <v>62</v>
      </c>
      <c r="C43" s="105">
        <v>703691180.31340003</v>
      </c>
      <c r="D43" s="103">
        <v>86108567.031800002</v>
      </c>
      <c r="E43" s="103">
        <v>0</v>
      </c>
      <c r="F43" s="105">
        <v>1152779668.7707</v>
      </c>
      <c r="G43" s="104">
        <f t="shared" si="0"/>
        <v>1942579416.1159</v>
      </c>
    </row>
    <row r="44" spans="1:7" ht="18.75" x14ac:dyDescent="0.3">
      <c r="A44" s="110"/>
      <c r="B44" s="111" t="s">
        <v>916</v>
      </c>
      <c r="C44" s="107">
        <f>SUM(C7:C43)</f>
        <v>77446982410.909439</v>
      </c>
      <c r="D44" s="107">
        <f>SUM(D7:D43)</f>
        <v>9476953616.7451</v>
      </c>
      <c r="E44" s="108">
        <f t="shared" ref="E44" si="1">SUM(E7:E43)</f>
        <v>-769744148.96270001</v>
      </c>
      <c r="F44" s="107">
        <f>SUM(F7:F43)</f>
        <v>27993841846.795399</v>
      </c>
      <c r="G44" s="107">
        <f>SUM(G7:G43)</f>
        <v>114148033725.4872</v>
      </c>
    </row>
    <row r="47" spans="1:7" x14ac:dyDescent="0.2">
      <c r="F47" s="126"/>
      <c r="G47" s="126"/>
    </row>
    <row r="48" spans="1:7" x14ac:dyDescent="0.2">
      <c r="F48" s="25"/>
    </row>
  </sheetData>
  <mergeCells count="3">
    <mergeCell ref="A2:G2"/>
    <mergeCell ref="A3:G3"/>
    <mergeCell ref="A1:G1"/>
  </mergeCells>
  <printOptions horizontalCentered="1"/>
  <pageMargins left="0.17" right="0.17" top="0.75" bottom="0.33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2017-11-10T18:18:46Z</cp:lastPrinted>
  <dcterms:created xsi:type="dcterms:W3CDTF">2003-11-12T08:54:16Z</dcterms:created>
  <dcterms:modified xsi:type="dcterms:W3CDTF">2017-11-20T14:14:46Z</dcterms:modified>
</cp:coreProperties>
</file>